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comments3.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agnieszka.janicka\Desktop\AKTUALNE\_DOSTĘPNOŚĆ\2023_10_26\Bartek Maliszewski\30\"/>
    </mc:Choice>
  </mc:AlternateContent>
  <xr:revisionPtr revIDLastSave="0" documentId="13_ncr:1_{F5BE8972-8DD9-47F6-A1B8-8123FC6C62C7}" xr6:coauthVersionLast="47" xr6:coauthVersionMax="47" xr10:uidLastSave="{00000000-0000-0000-0000-000000000000}"/>
  <bookViews>
    <workbookView xWindow="-108" yWindow="-108" windowWidth="23256" windowHeight="12456" firstSheet="1" activeTab="2" xr2:uid="{00000000-000D-0000-FFFF-FFFF00000000}"/>
  </bookViews>
  <sheets>
    <sheet name="I etap oceny strona tytułowa" sheetId="3" r:id="rId1"/>
    <sheet name="etap I oceny - hory - obliga" sheetId="7" r:id="rId2"/>
    <sheet name="etap I oceny - specyfic. oblig." sheetId="4" r:id="rId3"/>
    <sheet name="II etap oceny strona tytułow" sheetId="8" state="hidden" r:id="rId4"/>
    <sheet name="etap II oceny - horyzont. rank." sheetId="5" state="hidden" r:id="rId5"/>
    <sheet name="etap II oceny - specyfik. rank." sheetId="6" state="hidden" r:id="rId6"/>
    <sheet name="Etap II oceny -horyzont. oblig." sheetId="1" state="hidden" r:id="rId7"/>
    <sheet name="robocze" sheetId="2" state="hidden" r:id="rId8"/>
  </sheets>
  <definedNames>
    <definedName name="_xlnm.Print_Area" localSheetId="1">'etap I oceny - hory - obliga'!$B$2:$H$50</definedName>
    <definedName name="_xlnm.Print_Area" localSheetId="2">'etap I oceny - specyfic. oblig.'!$B$2:$H$37</definedName>
    <definedName name="_xlnm.Print_Area" localSheetId="0">'I etap oceny strona tytułowa'!$B$2:$H$13</definedName>
    <definedName name="_xlnm.Print_Area" localSheetId="3">'II etap oceny strona tytułow'!$B$2:$H$13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5" i="7" l="1"/>
  <c r="D4" i="4"/>
  <c r="G14" i="4"/>
  <c r="G8" i="4"/>
  <c r="H16" i="3" l="1"/>
  <c r="H17" i="8"/>
  <c r="I60" i="6"/>
  <c r="H37" i="6"/>
  <c r="H13" i="6"/>
  <c r="H52" i="6"/>
  <c r="H45" i="6"/>
  <c r="H40" i="6"/>
  <c r="H31" i="6"/>
  <c r="I31" i="6"/>
  <c r="I11" i="6"/>
  <c r="G30" i="4"/>
  <c r="G28" i="4"/>
  <c r="G23" i="4"/>
  <c r="G21" i="4"/>
  <c r="G19" i="4"/>
  <c r="G17" i="4"/>
  <c r="G12" i="4"/>
  <c r="G40" i="7"/>
  <c r="G30" i="7"/>
  <c r="G22" i="7"/>
  <c r="G15" i="7"/>
  <c r="G8" i="7"/>
  <c r="D5" i="7"/>
  <c r="D4" i="7"/>
  <c r="D3" i="7"/>
  <c r="H60" i="6" l="1"/>
  <c r="G45" i="1"/>
  <c r="G52" i="1"/>
  <c r="G34" i="1"/>
  <c r="G26" i="1"/>
  <c r="G21" i="1"/>
  <c r="G8" i="1"/>
  <c r="D3" i="6" l="1"/>
  <c r="H31" i="5" l="1"/>
  <c r="G16" i="8" s="1"/>
  <c r="D5" i="6"/>
  <c r="D4" i="6"/>
  <c r="D5" i="5" l="1"/>
  <c r="D4" i="5"/>
  <c r="D3" i="5"/>
  <c r="D5" i="4"/>
  <c r="D3" i="4"/>
  <c r="D4" i="1" l="1"/>
  <c r="D5" i="1"/>
  <c r="D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tc={733C679D-001F-44AB-8B90-3091078C51EC}</author>
    <author>tc={54CF1D4D-F011-4C24-B689-B5E1EA58C855}</author>
    <author>tc={E31A71EC-4B57-4A5E-A612-3F677A652F64}</author>
  </authors>
  <commentList>
    <comment ref="H9" authorId="0" shapeId="0" xr:uid="{733C679D-001F-44AB-8B90-3091078C51EC}">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Liczba mieszkańców weryfikowana według stanu na dzień 1.1.2022 r., na podstawie danych zawartych w opracowaniach GUS „Powierzchnia i ludność w przekroju terytorialnym w 2022 roku”, dostępnych pod adresem: https://stat.gov.pl/obszary-tematyczne/ludnosc/ludnosc/powierzchnia-i-ludnosc-w-przekroju-terytorialnym-w-2022-roku,7,19.html  (tabela 22).</t>
      </text>
    </comment>
    <comment ref="H10" authorId="1" shapeId="0" xr:uid="{54CF1D4D-F011-4C24-B689-B5E1EA58C855}">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Weryfikowane na podstawie załącznika nr 10 do Regulaminu wyboru projektów.</t>
      </text>
    </comment>
    <comment ref="H11" authorId="2" shapeId="0" xr:uid="{E31A71EC-4B57-4A5E-A612-3F677A652F64}">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Weryfikowane na podstawie załącznika nr 11 do Regulaminu wyboru projektów.</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Suprun Katarzyna</author>
    <author>Piasecka Hanna</author>
  </authors>
  <commentList>
    <comment ref="I11" authorId="0" shapeId="0" xr:uid="{00000000-0006-0000-0400-000001000000}">
      <text>
        <r>
          <rPr>
            <sz val="9"/>
            <color indexed="81"/>
            <rFont val="Tahoma"/>
            <family val="2"/>
            <charset val="238"/>
          </rPr>
          <t>Kryterium weryfikowane na podstawie informacji zawartych w części I WOD (komponent 0025)</t>
        </r>
      </text>
    </comment>
    <comment ref="I15" authorId="0" shapeId="0" xr:uid="{00000000-0006-0000-0400-000002000000}">
      <text>
        <r>
          <rPr>
            <sz val="9"/>
            <color indexed="81"/>
            <rFont val="Tahoma"/>
            <family val="2"/>
            <charset val="238"/>
          </rPr>
          <t>Kryterium weryfikowane na podstawie informacji zawartych w części I WOD (komponent 0026 i 0027)</t>
        </r>
      </text>
    </comment>
    <comment ref="I19" authorId="0" shapeId="0" xr:uid="{00000000-0006-0000-0400-000003000000}">
      <text>
        <r>
          <rPr>
            <sz val="9"/>
            <color indexed="81"/>
            <rFont val="Tahoma"/>
            <family val="2"/>
            <charset val="238"/>
          </rPr>
          <t>Kryterium weryfikowane na podstawie informacji zawartych w części I WOD (komponent 0028)</t>
        </r>
      </text>
    </comment>
    <comment ref="I21" authorId="0" shapeId="0" xr:uid="{00000000-0006-0000-0400-000004000000}">
      <text>
        <r>
          <rPr>
            <sz val="9"/>
            <color indexed="81"/>
            <rFont val="Tahoma"/>
            <family val="2"/>
            <charset val="238"/>
          </rPr>
          <t>Kryterium weryfikowane na podstawie informacji zawartych w części I WOD (komponent 0029)</t>
        </r>
      </text>
    </comment>
    <comment ref="I23" authorId="0" shapeId="0" xr:uid="{00000000-0006-0000-0400-000005000000}">
      <text>
        <r>
          <rPr>
            <sz val="9"/>
            <color indexed="81"/>
            <rFont val="Tahoma"/>
            <family val="2"/>
            <charset val="238"/>
          </rPr>
          <t>Kryterium weryfikowane na podstawie załącznika nr 11 pkt 2 do WOD</t>
        </r>
      </text>
    </comment>
    <comment ref="I25" authorId="0" shapeId="0" xr:uid="{00000000-0006-0000-0400-000006000000}">
      <text>
        <r>
          <rPr>
            <sz val="9"/>
            <color indexed="81"/>
            <rFont val="Tahoma"/>
            <family val="2"/>
            <charset val="238"/>
          </rPr>
          <t>Kryterium weryfikowane na podstawie informacji zawartych w części G WOD (źródła finansowania)</t>
        </r>
      </text>
    </comment>
    <comment ref="I27" authorId="0" shapeId="0" xr:uid="{00000000-0006-0000-0400-000007000000}">
      <text>
        <r>
          <rPr>
            <sz val="9"/>
            <color indexed="81"/>
            <rFont val="Tahoma"/>
            <family val="2"/>
            <charset val="238"/>
          </rPr>
          <t>Kryterium weryfikowane na podstawie załącznika nr 11 pkt 3 do WOD</t>
        </r>
      </text>
    </comment>
    <comment ref="I29" authorId="1" shapeId="0" xr:uid="{00000000-0006-0000-0400-000008000000}">
      <text>
        <r>
          <rPr>
            <sz val="9"/>
            <color indexed="81"/>
            <rFont val="Tahoma"/>
            <family val="2"/>
            <charset val="238"/>
          </rPr>
          <t>Kryterium weryfikowane na podstawie załącznika nr 11 pkt 4 do WOD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Suprun Katarzyna</author>
  </authors>
  <commentList>
    <comment ref="H8" authorId="0" shapeId="0" xr:uid="{00000000-0006-0000-0600-000001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text>
    </comment>
    <comment ref="H21" authorId="0" shapeId="0" xr:uid="{00000000-0006-0000-0600-000002000000}">
      <text>
        <r>
          <rPr>
            <sz val="9"/>
            <color indexed="81"/>
            <rFont val="Tahoma"/>
            <family val="2"/>
            <charset val="238"/>
          </rPr>
          <t>Weryfikacja spełnienia kryterium odbywa się na podstawie oświadczeń wnioskodawcy w załączniku nr 10 do WOD.</t>
        </r>
      </text>
    </comment>
    <comment ref="H26" authorId="0" shapeId="0" xr:uid="{00000000-0006-0000-0600-000003000000}">
      <text>
        <r>
          <rPr>
            <sz val="9"/>
            <color indexed="81"/>
            <rFont val="Tahoma"/>
            <family val="2"/>
            <charset val="238"/>
          </rPr>
          <t xml:space="preserve">Kryterium sprawdzane na podstawie odpowiedzi udzielonych w części I WoD (komponenty nr 0017-0020) oraz aplikacji SKANER </t>
        </r>
      </text>
    </comment>
  </commentList>
</comments>
</file>

<file path=xl/sharedStrings.xml><?xml version="1.0" encoding="utf-8"?>
<sst xmlns="http://schemas.openxmlformats.org/spreadsheetml/2006/main" count="530" uniqueCount="314">
  <si>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</si>
  <si>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</si>
  <si>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</si>
  <si>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</si>
  <si>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</si>
  <si>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</si>
  <si>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</si>
  <si>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</si>
  <si>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</si>
  <si>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</si>
  <si>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</si>
  <si>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</si>
  <si>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</si>
  <si>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TAK</t>
  </si>
  <si>
    <t xml:space="preserve">Kryterium jest uważane za spełnione jeśli wniosek o dofinansowanie otrzyma ocenę „TAK” w zakresie kryteriów abligatoryjnych horyzontalnych i obligatoryjnych specyficznych. </t>
  </si>
  <si>
    <t>Suma uzyskanych punktów w ramach oceny rankingujacej horyzontalnej i specyficznej:</t>
  </si>
  <si>
    <t>Sporządzone przez :</t>
  </si>
  <si>
    <t>Data:</t>
  </si>
  <si>
    <t>Imię i Nazwisko :</t>
  </si>
  <si>
    <t>Podpis:</t>
  </si>
  <si>
    <t>Zatwierdzone przez :</t>
  </si>
  <si>
    <t>Ocena projektu w zakresie horyzontalnych kryteriów obligatoryjnych</t>
  </si>
  <si>
    <t>Lp.</t>
  </si>
  <si>
    <t>Nazwa kryterium</t>
  </si>
  <si>
    <t>TAK/NIE/
NIE DOTYCZY</t>
  </si>
  <si>
    <t>uzasadnienie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</si>
  <si>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</si>
  <si>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</si>
  <si>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</si>
  <si>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</si>
  <si>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</si>
  <si>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</si>
  <si>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</si>
  <si>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</si>
  <si>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</si>
  <si>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</si>
  <si>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</si>
  <si>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</si>
  <si>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</si>
  <si>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</si>
  <si>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</si>
  <si>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</si>
  <si>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3.1</t>
  </si>
  <si>
    <t xml:space="preserve">Czy harmonogram realizacji projektu nie narusza zasady n+2 w zakresie kwalifikowalności wydatków, zgodnie z zapisami art. 63 ust. 2 CPR, tj. czy realizacja projektu zakończy się najpóźniej do 31.12.2029 r. </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</si>
  <si>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</si>
  <si>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</si>
  <si>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</si>
  <si>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</si>
  <si>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</si>
  <si>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</si>
  <si>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</si>
  <si>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</si>
  <si>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</si>
  <si>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</si>
  <si>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</si>
  <si>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</si>
  <si>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</si>
  <si>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</si>
  <si>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</si>
  <si>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</si>
  <si>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</si>
  <si>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</si>
  <si>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</si>
  <si>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</si>
  <si>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</si>
  <si>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</si>
  <si>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</si>
  <si>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</si>
  <si>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</si>
  <si>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</si>
  <si>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</si>
  <si>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</si>
  <si>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</si>
  <si>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</si>
  <si>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</si>
  <si>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</si>
  <si>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</si>
  <si>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</si>
  <si>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</si>
  <si>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</si>
  <si>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</si>
  <si>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</si>
  <si>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</si>
  <si>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</si>
  <si>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</si>
  <si>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</si>
  <si>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</si>
  <si>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</si>
  <si>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</si>
  <si>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</si>
  <si>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</si>
  <si>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</si>
  <si>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</si>
  <si>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</si>
  <si>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</si>
  <si>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</si>
  <si>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</si>
  <si>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</si>
  <si>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</si>
  <si>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</si>
  <si>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</si>
  <si>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</si>
  <si>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</si>
  <si>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</si>
  <si>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</si>
  <si>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</si>
  <si>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</si>
  <si>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</si>
  <si>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</si>
  <si>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</si>
  <si>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</si>
  <si>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</si>
  <si>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</si>
  <si>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</si>
  <si>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</si>
  <si>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DO POPRAWY</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</si>
  <si>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</si>
  <si>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</si>
  <si>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</si>
  <si>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</si>
  <si>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</si>
  <si>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</si>
  <si>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</si>
  <si>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</si>
  <si>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</si>
  <si>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r>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albo
1 pkt. – projekt obejmuje wymianę wiedzy i doświadczeń oraz konsultacje, z partnerami z innych państw w zakresie zagadnień związanych z realizowanym projektem
albo
0 pkt. – projekt nie spełnia kryterium
Punkty nie sumują się.
</t>
    </r>
    <r>
      <rPr>
        <b/>
        <sz val="9"/>
        <color theme="1"/>
        <rFont val="Calibri"/>
        <family val="2"/>
        <charset val="238"/>
        <scheme val="minor"/>
      </rPr>
      <t>Możliwe jest przyznanie maksymalnie 2 pkt.</t>
    </r>
  </si>
  <si>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</si>
  <si>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</si>
  <si>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</si>
  <si>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r>
      <t xml:space="preserve">3 pkt. – projekt jest realizowany na obszarze wskazanych OSI
albo
0 pkt. – projekt nie spełnia kryterium
Kryterium rozstrzygające
</t>
    </r>
    <r>
      <rPr>
        <b/>
        <sz val="9"/>
        <color theme="1"/>
        <rFont val="Calibri"/>
        <family val="2"/>
        <charset val="238"/>
        <scheme val="minor"/>
      </rPr>
      <t>Możliwe jest przyznanie maksymalnie 3 pkt.</t>
    </r>
  </si>
  <si>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</si>
  <si>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</si>
  <si>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</si>
  <si>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</si>
  <si>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</si>
  <si>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
</t>
    </r>
    <r>
      <rPr>
        <b/>
        <sz val="9"/>
        <color theme="1"/>
        <rFont val="Calibri"/>
        <family val="2"/>
        <charset val="238"/>
        <scheme val="minor"/>
      </rPr>
      <t>Możliwe jest przyznanie maksymalnie 2 pkt.</t>
    </r>
    <r>
      <rPr>
        <sz val="9"/>
        <color theme="1"/>
        <rFont val="Calibri"/>
        <family val="2"/>
        <charset val="238"/>
        <scheme val="minor"/>
      </rPr>
      <t xml:space="preserve">
</t>
    </r>
  </si>
  <si>
    <t>Projekt jest finansowany również z innych źródeł finansowania niż fundusze UE.</t>
  </si>
  <si>
    <r>
      <t xml:space="preserve">Sprawdzane jest, czy projekt jest finansowany również z innych źródeł finansowania niż fundusze UE (np. instrumenty finansowe, inwestycje prywatne/publiczne itp.) w wymiarze wyższym niż minimalny wkład własny wnioskodawcy. </t>
    </r>
    <r>
      <rPr>
        <sz val="9"/>
        <color rgb="FFFF0000"/>
        <rFont val="Calibri"/>
        <family val="2"/>
        <charset val="238"/>
        <scheme val="minor"/>
      </rPr>
      <t>Aby kryterium zostało uznane za spełnione, minimalny wkład własny powinien być podwyższony min. o 1%.</t>
    </r>
    <r>
      <rPr>
        <sz val="9"/>
        <rFont val="Calibri"/>
        <family val="2"/>
        <charset val="238"/>
        <scheme val="minor"/>
      </rPr>
      <t xml:space="preserve">
</t>
    </r>
  </si>
  <si>
    <r>
      <t xml:space="preserve">1 pkt - projekt jest finansowany również z innych źródeł finansowania niż fundusze UE
albo
0 pkt - projekt nie spełnia kryterium
</t>
    </r>
    <r>
      <rPr>
        <b/>
        <sz val="9"/>
        <color theme="1"/>
        <rFont val="Calibri"/>
        <family val="2"/>
        <charset val="238"/>
        <scheme val="minor"/>
      </rPr>
      <t>Możliwe jest przyznanie maksymalnie 1 pkt.</t>
    </r>
  </si>
  <si>
    <t>Projekt wpisuje się w realizację wartości Nowego Europejskiego Bauhausu</t>
  </si>
  <si>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Calibri"/>
        <family val="2"/>
        <charset val="238"/>
        <scheme val="minor"/>
      </rPr>
      <t xml:space="preserve">
</t>
    </r>
  </si>
  <si>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</si>
  <si>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Partnerstwo międzysektorowe</t>
  </si>
  <si>
    <t xml:space="preserve">Sprawdzane jest, czy projekt realizowany jest w partnerstwie  z podmiotami reprezentującymi różne sektory, tj. prywatny, publiczny, pozarządowy.
</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</si>
  <si>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</si>
  <si>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Ocena projektu w zakresie horyzontalnych kryteriów rankingujacych</t>
  </si>
  <si>
    <t xml:space="preserve">Suma uzyskanych punktów </t>
  </si>
  <si>
    <t>tak: 2 pkt, 
nie: 0 pkt</t>
  </si>
  <si>
    <t>NIE</t>
  </si>
  <si>
    <t>PROJEKT REKOMENDOWANY DO DOFINANSOWANIA</t>
  </si>
  <si>
    <t>PROJEKT ODRZUCONY</t>
  </si>
  <si>
    <t>FENX.01 Wsparcie sektorów energetyka i środowisko z Funduszu Spójności</t>
  </si>
  <si>
    <t>FENX.01.02 Adaptacja terenów zurbanizowanych do zmian klimatu</t>
  </si>
  <si>
    <t>Wsparcie zrównoważonych systemów gospodarowania wodami opadowymi z udziałem zieleni/zielono-niebieskiej infrastruktury/rozwiązań opartych na przyrodzie</t>
  </si>
  <si>
    <t>FENX.01.02-IW.01-001/23</t>
  </si>
  <si>
    <t>tytuł projektu</t>
  </si>
  <si>
    <t>FENX.01.02-00.00.01-001/23</t>
  </si>
  <si>
    <t>Miasto 44</t>
  </si>
  <si>
    <t>Czy projekt spełnia kryteria wkazane na I etapie oceny?</t>
  </si>
  <si>
    <t>Czy projekt spełnia kryteria wkazane na II etapie oceny?</t>
  </si>
  <si>
    <t>Czy projekt nie obejmuje działań, które stanowiły część operacji podlegającej przeniesieniu produkcji zgodnie z art. 66 CPR lub które stanowiłyby przeniesienie działalności produkcyjnej zgodnie z art. 65 ust. 1 lit. a) CPR</t>
  </si>
  <si>
    <t>Etap przygotowania i wdrażania Miejskich Planów Adaptacji</t>
  </si>
  <si>
    <t>Zagospodarowanie wód opadowych</t>
  </si>
  <si>
    <t>Czy inwestycje dotyczące zagospodarowania wód opadowych stanowią co najmniej 50 % wartości projektu.</t>
  </si>
  <si>
    <t>Czy wnioskodawca przewidział wkomponowanie w otoczenie oraz zminimalizował ew. ingerencję w przyrodę zbiorników suchych(np. minimalizacja wycinki drzew, przywrócenie naturalnego siedliska, ekosystemu etc.).</t>
  </si>
  <si>
    <t>Optymalizacja rozwiązań w zakresie wkomponowania w otoczenie zbiorników.
Zbiorniki suche, wypełniane wodą tylko w czasie intensywnych opadów, powinny być wkomponowane w naturalne otoczenie z możliwie minimalną ingerencją w istniejącą przyrodę oraz występujące naturalne procesy.</t>
  </si>
  <si>
    <t>6.1</t>
  </si>
  <si>
    <t xml:space="preserve">Identyfikacja stanu istniejącego </t>
  </si>
  <si>
    <t>Czy Wnioskodawca posiada oraz wykorzystał w przygotowaniu projektu:
- inwentaryzację systemu zagospodarowania wód opadowych, w tym dane na temat długości sieci wraz z rozbiciem na średnice oraz położenia, oraz
- inwentaryzację terenów zieleni, oraz
- inwentaryzację powierzchni uszczelnionych lub zasklepionych, oraz
- mapy glebowe lub inne dane dotyczące przepuszczalności terenów zlewni, oraz
- identyfikację obszarów wrażliwych na podtopienia.
Inwentaryzacja terenów zieleni obejmuje co najmniej dane na temat powierzchni, położenia oraz rodzaju zieleni na obszarze objętym projektem, zaś inwentaryzacja powierzchni uszczelnionych obejmuje co najmniej dane na temat powierzchni oraz położenia terenów uszczelnionych lub zasklepionych.</t>
  </si>
  <si>
    <t>7.1</t>
  </si>
  <si>
    <t>Gotowość projektu do realizacji</t>
  </si>
  <si>
    <t>7.2</t>
  </si>
  <si>
    <t>Czy Wnioskodawca posiada decyzje 
o środowiskowych uwarunkowaniach dla wszystkich zadań, dla których wydanie decyzji jest wymagane?</t>
  </si>
  <si>
    <t>Czy Wnioskodawca udokumentował zgodność z miejscowym planem zagospodarowania przestrzennego (mpzp), a w przypadku braku mpzp – decyzją o warunkach zabudowy i zagospodarowania terenu (decyzja o warunkach zabudowy lub decyzja o lokalizacji inwestycji celu publicznego) dla inwestycji liniowych objętych projektem, dla których jest to wymagane?</t>
  </si>
  <si>
    <t>7.3</t>
  </si>
  <si>
    <t>Czy w przypadku zadań realizowanych wg Czerwonej Książki FIDIC (lub równoważnej) - wartość zadań inwestycyjnych, dla których dokonano zgłoszenia robót budowlanych lub posiadających pozwolenia na budowę dla kontraktów na roboty w stosunku do całkowitej wartości zadań planowanych do realizacji wg warunków kontraktowych Czerwonej Książki FIDIC (lub równoważnej) wymagających pozwolenia na budowę lub zgłoszenia – min. 40 %?</t>
  </si>
  <si>
    <t>7.4</t>
  </si>
  <si>
    <t>Czy w w przypadku zadań realizowanych w oparciu o Żółtą Książkę FIDIC (lub równoważną) – posiadanie Programu Funkcjonalno-Użytkowego (PFU) opisującego zamówienie dla wszystkich zadań realizowanych wg Żółtej Książki FIDIC (lub równoważnej)?</t>
  </si>
  <si>
    <t>Zagospodarowanie (wykorzystanie) wód opadowych</t>
  </si>
  <si>
    <t>Czy w ramach projektu nastąpi wykorzystanie co najmniej 15% objętości zretencjonowanych/zatrzymanych wód opadowych z terenu zlewni objętej projektem.
Wody te mogą być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t>
  </si>
  <si>
    <t>Działania w zakresie spowolnienia odpływu oraz retencjonowania wody w oparciu o zieloną i zielono-niebieską infrastrukturę oraz rozwiązania oparte na przyrodzie.</t>
  </si>
  <si>
    <t>Czy w ramach projektu podjęte zostaną działania mające na celu spowolnienie/zatrzymanie odpływu wody przy wykorzystaniu zielono–niebieskiej infrastruktury oraz rozwiązań opartych na przyrodzie.</t>
  </si>
  <si>
    <t>9.1</t>
  </si>
  <si>
    <t>Gatunki obce.
Projekt nie może obejmować wprowadzenia inwazyjnych gatunków obcych.</t>
  </si>
  <si>
    <t xml:space="preserve">Czy w projekcie nie wprowadzono inwazyjnych gatunków obcych?
</t>
  </si>
  <si>
    <t>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t>
  </si>
  <si>
    <t xml:space="preserve">Czy projekt jest zgodny lub komplementarny z celami Strategii Unii Europejskiej dla regionu Morza Bałtyckiego.
</t>
  </si>
  <si>
    <t>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</si>
  <si>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r>
      <t xml:space="preserve">2 pkt. - projekty, które mają status flagowych projektów w ramach SUE RMB
albo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albo
0 pkt. – projekt nie spełnia kryterium
</t>
    </r>
    <r>
      <rPr>
        <b/>
        <sz val="9"/>
        <rFont val="Calibri"/>
        <family val="2"/>
        <charset val="238"/>
        <scheme val="minor"/>
      </rPr>
      <t>Punkty nie sumują się.
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</si>
  <si>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Calibri"/>
        <family val="2"/>
        <charset val="238"/>
        <scheme val="minor"/>
      </rPr>
      <t>Kryterium rozstrzygające
Możliwe jest przyznanie maksymalnie 3 pkt.</t>
    </r>
  </si>
  <si>
    <t>Maksymalna możliwa ilość do uzyskania to 22 pkt</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</si>
  <si>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albo
0 pkt. – projekt nie spełnia kryterium
</t>
    </r>
    <r>
      <rPr>
        <b/>
        <sz val="9"/>
        <rFont val="Calibri"/>
        <family val="2"/>
        <charset val="238"/>
        <scheme val="minor"/>
      </rPr>
      <t>Punkty sumują się.</t>
    </r>
    <r>
      <rPr>
        <sz val="9"/>
        <rFont val="Calibri"/>
        <family val="2"/>
        <charset val="238"/>
        <scheme val="minor"/>
      </rPr>
      <t xml:space="preserve">
</t>
    </r>
    <r>
      <rPr>
        <b/>
        <sz val="9"/>
        <rFont val="Calibri"/>
        <family val="2"/>
        <charset val="238"/>
        <scheme val="minor"/>
      </rPr>
      <t xml:space="preserve">Możliwe jest przyznanie maksymalnie 5 pkt. </t>
    </r>
  </si>
  <si>
    <t>II etap oceny
Ocena projektu w zakresie horyzontalnych kryteriów rankingujących</t>
  </si>
  <si>
    <t>I etap oceny
Ocena projektu w zakresie specyficznych kryteriów obligatoryjnych</t>
  </si>
  <si>
    <t>I etap oceny
Ocena projektu w zakresie horyzontalnych kryteriów obligatoryjnych</t>
  </si>
  <si>
    <t>II etap oceny
Ocena projektu w zakresie specyficznych kryteriów rankingujacych</t>
  </si>
  <si>
    <t>II etap oceny
Ocena projektu w zakresie horyzontalnych kryteriów obligatoryjnych</t>
  </si>
  <si>
    <r>
      <t xml:space="preserve">Ocenie podlega etap wdrożenia MPA przez Wnioskodawców z grupy miast powyżej 100 tys. mieszkańców, tj. beneficjentów projektu MPA oraz miasta st. Warszawy.
</t>
    </r>
    <r>
      <rPr>
        <b/>
        <sz val="9"/>
        <rFont val="Calibri"/>
        <family val="2"/>
        <charset val="238"/>
        <scheme val="minor"/>
      </rPr>
      <t xml:space="preserve">
</t>
    </r>
  </si>
  <si>
    <t>Zatrzymanie odpływu i retencjonowanie wód opadowych</t>
  </si>
  <si>
    <t xml:space="preserve">Czy projekt dotyczy zatrzymania i retencjonowania wód opadowych w miejscach ich powstawania, a tym samym opóźnienia ich odpływu, poprzez budowę np. zbiorników retencyjnych podziemnych i powierzchniowych, szczelnych i chłonnych, drenaży rozsączających, nawierzchni chłonnych, zielonych tarasów, ogrodów deszczowych.
</t>
  </si>
  <si>
    <t>Wykorzystanie danych do bilansu wód opadowych</t>
  </si>
  <si>
    <t>skaning laserowy powierzchni przepuszczalnych lub metod równoważnych oceny przepuszczalności terenu;</t>
  </si>
  <si>
    <t>tak: 1 pkt, 
nie: 0 pkt</t>
  </si>
  <si>
    <t>dane z kampanii pomiarowej dot. opadów deszczu i poziomów wypełnienia (przepływu) kanałów otwartych, zamkniętych i odbiorników wód opadowych;</t>
  </si>
  <si>
    <t>ortofotomapa i numeryczny model terenu</t>
  </si>
  <si>
    <t>wnioskodawca wykorzystał modelowanie hydrodynamiczne;</t>
  </si>
  <si>
    <t>wnioskodawca wykorzystał modelowanie opadowe;</t>
  </si>
  <si>
    <t>czy w modelowaniu hydrodynamicznym/ opadowym wnioskodawca dokonał symulacji uwzględniających zmiany klimatu zgodnie ze scenariuszem RCP 4,5 oraz RCP 8,5.</t>
  </si>
  <si>
    <t>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dotyczących przepuszczalności terenów zlewni i powierzchni przepuszczalnych),
- skaningu laserowego powierzchni przepuszczalnych lub metod równoważnych oceny przepuszczalności terenu.
Powyższe dane są niezbędne do jednoznacznej identyfikacji zlewni oraz określenia przepuszczalności terenów zlewni, a w efekcie właściwego określenia bilansu wód opadowych oraz terenów narażonych na lokalne podtopienia i zalania.
Ocenie podlega czy wnioskodawca wykorzystał modelowanie opadowe oraz hydrodynamiczne z symulacjami zmian klimatu lub bez.
Ocenie podlega posiadanie i wykorzystanie przy przygotowaniu projektu wyników numerycznych ( w tym komputerowych) modeli opadowych oraz hydrodynamicznych umożliwiających zidentyfikowanie obszarów zagrożonych podtopieniami i bezodpływowych</t>
  </si>
  <si>
    <t>Punktacja</t>
  </si>
  <si>
    <t>Max
punktacja</t>
  </si>
  <si>
    <t xml:space="preserve">Zwiększenie (przyrost) powierzchni zieleni na obszarze projektu </t>
  </si>
  <si>
    <t xml:space="preserve">Gdy zatrzymanie odpływu i retencjonowanie wód opadowych nastąpi:
4 p. – z 60-100% powierzchni objętej projektem;
3 p. – z 50-59% powierzchni objętej projektem;
2 p. – z 40-49% powierzchni objętej projektem;
1 p. – z 30-39% powierzchni objętej projektem.
</t>
  </si>
  <si>
    <t>Nazwa kryterium
Definicja kryterium</t>
  </si>
  <si>
    <t xml:space="preserve">Czy w ramach projektu nastąpi wykorzystywanej/zagospodarowanej wody z terenu zlewni objętej projektem.
Ocenie podlega też, czy wody te będą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
</t>
  </si>
  <si>
    <t xml:space="preserve">3 p. – za wykorzystanie 50 % - 100 % objętości zretencjonowanych / zatrzymanych wód opadowych;
2 p. – za wykorzystanie 30 % - 49 % objętości zretencjonowanych / zatrzymanych wód opadowych;
1 p. – za wykorzystanie 15 % - 29 % objętości zretencjonowanych / zatrzymanych wód opadowych;
</t>
  </si>
  <si>
    <t>Ocenie podlegać będzie przyrost procentowego udziału powierzchni projektowanej zieleni w całkowitej powierzchni obszaru projektu.</t>
  </si>
  <si>
    <t>Przyrost powierzchni projektowanej zieleni w całkowitej powierzchni obszaru projektu:
4 p. – 50%-100%;
2 p. – 5%-50 %.</t>
  </si>
  <si>
    <t>Powiązanie funkcjonalne rozwoju zieleni z zagospodarowaniem wód opadowych.</t>
  </si>
  <si>
    <t>Punkty są przyznawane za integrację projektu zagospodarowania wód opadowych z rozwojem i utrzymaniem zieleni, w tym zwiększeniem różnorodności biologicznej na terenach zielonych, poprzez systemy retencjonowania, ujmowania, rozprowadzania i podlewania zieleni, w tym poprzez systemy rozsączające.</t>
  </si>
  <si>
    <t>3 p. – jeżeli 70% - 100% objętości wykorzystanych wód zostanie przeznaczone na zieleń;
2 p. – jeżeli 50% - 69% objętości wykorzystanych wód zostanie przeznaczone na zieleń;
1 p. – jeżeli 20% - 49% objętości wykorzystanych wód zostanie przeznaczone na zieleń.
Za wykorzystanie wód opadowych w niniejszym kryterium uznaje się również ich rozsączanie do gruntu.</t>
  </si>
  <si>
    <t>Stosowanie metod naturalnych lub bazujących na naturalnych</t>
  </si>
  <si>
    <t>Liczba punktów zależy od powierzchni terenu, z której wody opadowe zagospodarowano metodami naturalnymi lub bazującymi na naturalnych:
4 p. – 70% - 100% powierzchni objętej projektem;
2 p. – 50% - 69% powierzchni objętej projektem;
1 p. – 20% - 49% powierzchni objętej projektem.</t>
  </si>
  <si>
    <t>Ocenie podlega, w jakim zakresie stosowane są w projekcie metody naturalne lub bazujące na naturalnych, wykorzystujące naturalną zdolność retencji, zagospodarowania, oczyszczania oraz odprowadzania wód opadowych danego terenu /środowiska (np. rowy odwadniające w terenie podmokłym, muldy, zbiorniki odparowujące i sedymentacyjne, dopuszczalne w tym zakresie są również rozwiązania semi-naturalne bazujące na lub imitujące metody naturalne, w szczególności oparte na zasadach ekohydrologii obiekty hydrofitowe oczyszczania wód opadowych, strefy ekotonowe przy brzegach cieków, zbiorników i stawów sedymentacyjnych, ogrody deszczowe, oraz zielone dachy i pasaże roślinne).
Nie można w tym kryterium przyznać punktów projektom, w którym odwadniane są tereny retencjonujące wodę, w tym tereny podmokłe.</t>
  </si>
  <si>
    <t>Likwidacja uszczelnienia lub zasklepienia gruntów</t>
  </si>
  <si>
    <t>Ocenie będzie podlegać, czy projekt dotyczy likwidacji uszczelnienia lub zasklepienia gruntów.</t>
  </si>
  <si>
    <t>Gdy przeznaczenie terenu w przypadku likwidacji uszczelnionego lub zasklepionego gruntu zostanie zmienione na teren zieleni lub podłoże ażurowego wzmocnienia będzie chłonne dla wody, np. żwirowe, z odprowadzeniem wody do zbiorników itp.) oraz powierzchnia zmienionego terenu będzie wynosić:
2 p. – powyżej 5000 m. kw.;
1 p. – 500 - 5000 m. kw.</t>
  </si>
  <si>
    <t>Przygotowanie projektu – gotowość do realizacji inwestycji</t>
  </si>
  <si>
    <t>a) własność gruntów (uprawomocniona decyzja ZRID i/lub ZRIP oznacza uregulowanie kwestii własności gruntów dla danego zadania);</t>
  </si>
  <si>
    <t>b) wartość zadań inwestycyjnych posiadających pozwolenia na budowę/decyzje o pozwoleniu na realizację inwestycji w stosunku do wartości wszystkich zadań wymagających pozwoleń na budowę/decyzji o pozwoleniu na realizację inwestycji.</t>
  </si>
  <si>
    <t>b) w zaokrągleniu do pełnego procenta:
18 p. – 91%-100%;
15 p. – 81%-90%;
12 p. – 71%-80%;
9 p. – 61%-70%;
6 p. – 51%-60%;
3p. – 40%-50%.</t>
  </si>
  <si>
    <t>Przyznawane punkty w ramach podkryteriów a) – b) sumują się.</t>
  </si>
  <si>
    <r>
      <t xml:space="preserve">a) własność gruntów </t>
    </r>
    <r>
      <rPr>
        <b/>
        <sz val="9"/>
        <color rgb="FFFF0000"/>
        <rFont val="Calibri"/>
        <family val="2"/>
        <charset val="238"/>
        <scheme val="minor"/>
      </rPr>
      <t>(łącznie 1 pkt):</t>
    </r>
    <r>
      <rPr>
        <sz val="9"/>
        <color theme="1"/>
        <rFont val="Calibri"/>
        <family val="2"/>
        <charset val="238"/>
        <scheme val="minor"/>
      </rPr>
      <t xml:space="preserve">
2 p. – uregulowana w 100 % (dla projektów punktowych lub obszarowych)
lub
2 p. – uregulowana w 50 % (dla projektów liniowych).</t>
    </r>
  </si>
  <si>
    <t>bład w treści oceny</t>
  </si>
  <si>
    <t>Preferencja metod naturalnych przed technicznymi w zakresie oczyszczania wód opadowych. Techniczne metody mają zastosowanie tylko w przypadku braku skuteczności lub efektywności tych pierwszych.</t>
  </si>
  <si>
    <t>Oceniane jest, czy w projekcie stosowane są metody naturalne przed technicznymi w zakresie oczyszczania wód opadowych – techniczne metody mogą być stosowane tylko w przypadku braku skuteczności lub efektywności tych pierwszych, jednakże nie będą punktowane.</t>
  </si>
  <si>
    <t>2 p. - w projekcie stosowane metody naturalne oczyszczania wód opadowych;
0 p. - w projekcie nie są stosowane metody naturalne oczyszczania wód opadowych.</t>
  </si>
  <si>
    <t>Optymalizacja w zakresie metod zagospodarowania wód opadowych.
Cel kryterium. Zastosowanie w projekcie optymalizacji gospodarowania wodami opadowymi zgodnie z hierarchią.</t>
  </si>
  <si>
    <t>Czy zastosowano następujące elementy zagospodarowania wód opadowych zgodnie z hierarchią jak poniżej:
- retencja w miejscu opadu – np. w nieckach terenowych, ogrodach deszczowych, zieleń retencyjna.
- retencja terenowa - suche zbiorniki lub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
- retencja zbiornikowa – zbiorniki retencyjne (budowle hydrotechniczne pomiędzy osiedlami i dzielnicami – jako ostatni element hierarchii):
a) zbiorniki otwarte z infiltracją i zielenią, stawy
b) zbiorniki otwarte bez infiltracji i zieleni
c) zbiorniki podziemne (ostatni element hierarchii).
Wnioskodawca przewidział następujące elementy zagospodarowania wód opadowych:</t>
  </si>
  <si>
    <t>retencja w miejscu opadu – np. w nieckach terenowych, ogrodach deszczowych, zieleń retencyjna, w tym w naturalnych istniejących zagłębieniach i obniżeniach terenu;</t>
  </si>
  <si>
    <t>retencja terenowa – poza miejscem opadu w lokalnej zlewni miejskiej (projektowej) – z udziałem powierzchni biologicznie czynnej, w tym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t>
  </si>
  <si>
    <t>tak: 4 pkt, 
nie: 0 pkt</t>
  </si>
  <si>
    <t>retencja zbiornikowa – zbiorniki retencyjne (budowle hydrotechniczne pomiędzy osiedlami i dzielnicami – jako ostatni element hierarchii):</t>
  </si>
  <si>
    <t>a) zbiorniki otwarte z infiltracją i zielenią, stawy</t>
  </si>
  <si>
    <t>b) zbiorniki otwarte bez infiltracji i zieleni</t>
  </si>
  <si>
    <t>c) zbiorniki podziemne (ostatni element hierarchii).</t>
  </si>
  <si>
    <t>tak: 3 pkt, 
nie: 0 pkt</t>
  </si>
  <si>
    <t>tak: 0 pkt,</t>
  </si>
  <si>
    <t>Optymalizacja rozwiązań w zakresie zbiorników wodnych.
Zbiorniki mokre oraz półsuche powinny stanowić wielofunkcyjny obszar retencyjny o dodatkowych funkcjach np. przyrodniczych, rekreacyjnych, dydaktycznych.
Kryterium dotyczy projektów, w których są realizowane zbiorniki mokre lub półsuche.</t>
  </si>
  <si>
    <t>Czy wnioskodawca przewidział wielofunkcyjność zbiorników wodnych półsuchych lub mokrych?
Czy wnioskodawca przewidział dostępność infrastruktury zagospodarowującej wody opadowe dla ludności?
Punkty w ramach niniejszego kryterium będą przyznawane pod warunkiem, że Wnioskodawca zminimalizował ew. ingerencję w przyrodę zbiorników, w tym zastosował standardy ochrony drzew i zieleni (np. minimalizacja wycinki drzew, przywrócenie naturalnego siedliska, ekosystemu etc.).</t>
  </si>
  <si>
    <t>projektowane, w tym rewitalizowane, zbiorniki wodne półsuche lub mokre mają charakter wielofunkcyjny (np. przeznaczenie na cele: np. przyrodnicze, rekreacyjne, dydaktyczne).</t>
  </si>
  <si>
    <t>projekt zakłada przeznaczenie zbiornika na cele przyrodnicze.</t>
  </si>
  <si>
    <t>dostępność infrastruktury zagospodarowującej wody opadowe dla ludności w tym przykładowo uwzględniająca elementy małej architektury (np. ławki, kosze na śmieci, stojaki na rowery) zgodnie z Europejskim Aktem Dostępności oraz adekwatnie do potrzeb osób należących do grup, które znajdować się mogą w niekorzystnej sytuacji, być zagrożone wykluczeniem społecznym lub narażone na dyskryminację (np. potrzeby osób z dziećmi, zadbanie o rozwiązania wspierające poczucie bezpieczeństwa przebywania w danym miejscu, rozwiązania odpowiadające na potrzeby wynikające z różnych rodzajów niepełnosprawności, rozwiązania przyjazne dla osób w różnym wieku, tj. dzieci, młodzieży, osób starszych).</t>
  </si>
  <si>
    <t>Punkty w ramach powyższego kryterium sumują się.</t>
  </si>
  <si>
    <t>Optymalizacja w zakresie metod zagospodarowania wód opadowych pod kątem stopnia otwartości systemu gospodarowania wodami opadowymi.</t>
  </si>
  <si>
    <t>W zakresie projektowania systemu gospodarowania wodami opadowymi należy dążyć do zagospodarowywania wody opadowej w pierwszej kolejności w terenie zieleni w otwartych systemach kanalizacji deszczowej z zapewnieniem odbioru nadmiaru wód w zamkniętym systemie.
Definicja elementów składających się na ocenę kryterium:
- otwarty system zagospodarowania wód opadowych i roztopowych - opierający się na ciekach i urządzeniach wodnych będących częścią publicznej infrastruktury regulującej stosunki wodne (np. rowy, kanały, potoki, zbiorniki retencyjne na wodach płynących i rowach);
- otwarty system kanalizacji deszczowej – w tym obiekty retencyjne, nie kształtujące zasobów wodnych, z których wody powinny zostać skierowane do zasilania zieleni oraz w dalszej kolejności nadmiar wód może zostać skierowany do zamkniętego systemu kanalizacji deszczowej;
- zamknięta sieć kanalizacji deszczowej z towarzyszącymi obiektami (np. wpusty, rurociągi, studzienki, zbiorniki wyrównujące przepływ).</t>
  </si>
  <si>
    <t>Projekt przewiduje działania w zakresie:
4 p. - otwartego systemu zagospodarowania wód opadowych i roztopowych;
3 p. - otwartego systemu kanalizacji deszczowej ze skierowaniem wód do zasilana zieleni, przy braku rozwiązań przewidzianych w tiret 1 powyżej;
1 p. - otwartego systemu kanalizacji deszczowej ze skierowaniem nadmiaru wód do wykorzystania z przeznaczeniem innym niż zieleń oraz/lub do zamkniętego systemu kanalizacji, przy braku rozwiązań przewidzianych w tiret 1 oraz 2 powyżej;
0 p. - zamkniętej sieci kanalizacji deszczowej z towarzyszącymi obiektami (np. wpusty, rurociągi, studzienki, zbiorniki wyrównujące przepływ), przy braku rozwiązań przewidzianych w pozostałych punktach.</t>
  </si>
  <si>
    <t>Zastosowanie rozwiązań zwiększających różnorodność biologiczną.</t>
  </si>
  <si>
    <t>Oceniane jest, czy wnioskodawca zaplanował:
- zastosowanie roślinności rodzimej i odpornej na zmiany klimatu w projekcie;
- zastosowanie rozwiązań bazujących na gruncie rodzimym z dopuszczeniem możliwości lokalnej wymiany gruntu w celu poprawy warunków siedliskowych na gruntach antropogenicznych;
- zastosowanie rozwiązań zwiększających różnorodność biologiczną w zakresie fauny i flory.
Powyższe zabiegi nie mogą obejmować wprowadzenia inwazyjnych gatunków obcych.</t>
  </si>
  <si>
    <t>zastosowano roślinność rodzimą i odporną na zmiany klimatu w projekcie;</t>
  </si>
  <si>
    <t>zastosowano rozwiązania bazujące na gruncie rodzimym</t>
  </si>
  <si>
    <t>zastosowano rozwiązania zwiększające różnorodność biologiczną w zakresie fauny i flory</t>
  </si>
  <si>
    <t>Działania podnoszące świadomość społeczeństwa oraz działania edukacyjne, takie jak kampanie dot. projektu, tablice edukacyjno-informacyjne, spotkania z mieszkańcami, ścieżki informacyjne.</t>
  </si>
  <si>
    <t>Oceniane jest, czy zaplanowano działania podnoszące świadomość społeczeństwa oraz działania edukacyjne, takie jak kampanie dot. projektu, tablice informacyjne, spotkania z mieszkańcami, ścieżki informacyjne.
Działania podnoszące świadomość społeczeństwa oraz działania edukacyjne powinny być zaplanowane i zrealizowane w sposób umożliwiający dotarcie do różnych grup docelowych, w tym zróżnicowanych ze względu na przesłanki dyskryminacyjne. Przekaz informacyjny również powinien być dostosowany do potrzeb różnych grup społecznych.</t>
  </si>
  <si>
    <t>2 p – zaplanowano dodatkowe działania podnoszące świadomość społeczeństwa oraz edukacyjne, takie jak kampanie dot. projektu, tablice informacyjne, spotkania z mieszkańcami, ścieżki informacyjne (nie dotyczy konsultacji społecznych projektu wymaganych w przypadku braku MPA lub realizowanych na etapie opracowania MPA), w tym uwzględniające kanały komunikacyjne i przekaz dostosowany do różnych grup docelowych, w tym grup zróżnicowanych ze względu na płeć, wiek, niepełnosprawność, orientację seksualną i tożsamość płciową oraz rasę, pochodzenie etniczne, religię i światopogląd;
1 p. – zaplanowano dodatkowe działania podnoszące świadomość społeczeństwa oraz edukacyjne, takie jak kampanie dot. projektu, tablice informacyjne, spotkania z mieszkańcami, ścieżki informacyjne (nie dotyczy konsultacji społecznych projektu wymaganych w przypadku braku MPA lub realizowanych na etapie opracowania MPA), w tym uwzględniające kanały komunikacyjne i przekaz dostosowany do różnych grup docelowych.</t>
  </si>
  <si>
    <t>Działania adaptacyjne w zakresie zarządzania i gospodarowania wodą pitną.</t>
  </si>
  <si>
    <t>Oceniane jest, czy działania adaptacyjne projektu zawierają aktywności dotyczące gospodarowania i zarządzania wodą przeznaczoną do spożycia (z wyjątkiem uzdatniania i dystrybucji wody do odbiorców), a ich zakres jest dopasowany do aktualnych potrzeb wynikających z pojawiających się ekstremalnych zjawisk pogodowych oraz innych skutków zmiany klimatu.</t>
  </si>
  <si>
    <t xml:space="preserve">czy przesłano/posiadanie Raportu z wdrażania (raport monitoringowy) MPA? 
tak: 2 pkt, 
nie: 0 pkt
</t>
  </si>
  <si>
    <t>SUMA od a) - c):</t>
  </si>
  <si>
    <t>Maksymalna możliwa ilość do uzyskania to 78 pkt</t>
  </si>
  <si>
    <t>Punkty w tym kryterium sumują się.</t>
  </si>
  <si>
    <t>W celu uzyskania pozytywnej oceny wymagane jest uzyskanie min. 50 punktów.</t>
  </si>
  <si>
    <t>Czy projekt jest rekomendowany do II etapu oceny?</t>
  </si>
  <si>
    <t>Czy projekt jest rekomendowany do dofinansowania?</t>
  </si>
  <si>
    <t>Projekt rekomendowany do II etapu oceny</t>
  </si>
  <si>
    <t>Sprawdzana jest zgodność projektu z przepisami o pomocy publicznej, tj.:
- jeśli wsparcie będzie stanowiło pomoc publiczną w rozumieniu art. 107 ust. 1 TFUE, to czy właściwie wskazano jej dopuszczalność z właściwymi przepisami regulującymi udzielanie,
- jeśli wsparcie nie będzie stanowiło pomocy publicznej, to czy właściwie uzasadniono przyjęcie takiego założenia.
Weryfikacja polega na sprawdzeniu poprawności wyjaśnień przedstawionych we wniosku o dofinansowanie poprzez odniesienie ich treści do właściwych dokumentów instytucji Unii Europejskiej, np. do:
- Siatek analitycznych dotyczących infrastruktury
- Komunikatu Komisji – Zawiadomienie Komisji w sprawie pojęcia pomocy państwa w rozumieniu art. 107 ust. 1 TFUE.</t>
  </si>
  <si>
    <t>Sprawdzane jest zachowanie trwałości w rozumieniu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</si>
  <si>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Sprawdzane jest, 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</si>
  <si>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Wnioskodawca ma niezbędne zasoby i mechanizmy finansowe, aby pokryć koszty eksploatacji i utrzymania projektu, które obejmują inwestycje w infrastrukturę lub inwestycje produkcyjne, tak by zapewnić stabilność ich finansowania co najmniej w okresie trwałości projektu (okres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</si>
  <si>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</si>
  <si>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Sprawdzane jest czy projekt nie obejmuje działań, które stanowiły część operacji podlegającej przeniesieniu produkcji zgodnie z art. 66 CPR lub które stanowiłyby przeniesienie działalności produkcyjnej zgodnie z art. 65 ust. 1 lit. a) CPR</t>
  </si>
  <si>
    <t>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</si>
  <si>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</si>
  <si>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Weryfikacja polega na ocenie 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</si>
  <si>
    <t>Czy na wszystkie pytania z listy kontrolnej,  odpowiedziano twierdząco lub „nie dotyczy”?</t>
  </si>
  <si>
    <t>Czy wnioskodawca wykazał, że zostanie zachowana trwałość projektu zgodnie z art. 65  rozporządzenia Parlamentu Europejskiego i Rady (UE) nr 2021/1060 z dnia 24 czerwca 2021 r.?</t>
  </si>
  <si>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Czy wykazano dodatnie roczne saldo skumulowanych
przepływów pieniężnych na koniec każdego roku, we wszystkich latach objętych
analizą; czy planowane wpływy (w tym z tytułu
dofinansowania z funduszy UE) i wydatki zostały czasowo
zharmonizowane tak, że przedsięwzięcie ma zapewnioną płynność finansową?</t>
  </si>
  <si>
    <t>xxxxxxxxxxxxx</t>
  </si>
  <si>
    <t>Wielkość miasta</t>
  </si>
  <si>
    <t>nr Kryterium</t>
  </si>
  <si>
    <t>Czy Wnioskodawca nie jest przedsiębiorstwem w trudnej sytuacji
- w rozumieniu rozporządzenia Komisji (UE) nr 651/2014 (Dz. Urz. UE 2014 L 187/1, z późn. zm.) albo 
- w rozumieniu komunikatu Komisji - Wytyczne dotyczące pomocy państwa na ratowanie i restrukturyzację przedsiębiorstw niefinansowych znajdujących się w trudnej sytuacji (Dz. Urz. UE 2014 C 249/1) 
w zależności od tego, które przepisy są właściwe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
„Tak” oznacza „nie jest w trudnej sytuacji”, „nie” oznacza „jest w trudnej sytuacji”.</t>
  </si>
  <si>
    <t>FENX.02 Wsparcie sektorów energetyka i środowisko z EFRR</t>
  </si>
  <si>
    <t>FENX.02.04 Adaptacja do zmian klimatu, zapobieganie klęskom i katastrofom</t>
  </si>
  <si>
    <t>Wsparcie zrównoważonych systemów gospodarowania wodami opadowymi z udziałem zieleni/zielono-niebieskiej infrastruktury/rozwiązań opartych na naturze</t>
  </si>
  <si>
    <t>FENX.02.04-IW.01-002/23</t>
  </si>
  <si>
    <t>Beneficjent jest miastem o liczbie mieszkańcow powyżej 20 000 
LUB
Beneficjent jest miastem o liczbie mieszkańców z przedziału 15 000 – 20 000, które jest stolicą powiatu.</t>
  </si>
  <si>
    <t>Beneficjent nie jest miastem podlegającym wsparciu  w ramach Działania 01.02 FEnIKS (tj. nie jest ujęty na liście liście miast wykluczonych, stanowiącej Załącznik nr 7 do Regulaminu wyboru projektów)
„Tak” oznacza „nie jest (miastem wykluczonym)”, „nie” oznacza „jest (miastem wykluczonym)".</t>
  </si>
  <si>
    <t>Beneficjent nie jest miastem średnim tracącym funkcje społeczno-gospodarcze, znajdującym się na terenie województw wschodnich, finansowanym w ramach Programu Fundusze Europejskie dla Polski Wschodniej na lata 2021-2027 (tj. nie jest ujęty na liście miast wykluczonych, stanowiącej Załącznik nr 8 do Regulaminu wyboru projektów).
„Tak” oznacza „nie jest (miastem wykluczonym)”, „nie” oznacza „jest (miastem wykluczonym)".</t>
  </si>
  <si>
    <t>Czy Wnioskodawca posiada posiada Uchwałę Rady Miasta o przystąpieniu do przygotowania Miejskiego Planu Adaptacji do Zmian Klimatu (dotyczy pozostałych miast).</t>
  </si>
  <si>
    <t>Konsultacje społeczne inwestycji.
Konsultacje społeczne mogą zostać połączone z kampanią informacyjną promującą projekt. Kryterium dotyczy przedsięwzięć, które nie wymagają przeprowadzenia konsultacji społecznych z mocy prawa.</t>
  </si>
  <si>
    <t>FENX.02.04-00.00.01-xxxxx/xx</t>
  </si>
  <si>
    <t>Zgodność projektu z dokumentami składającymi się na spełnienie warunków podstawowych
❖ Kryterium wynika z CPR art. 73 ust. 2 lit. b)</t>
  </si>
  <si>
    <t>Zgodność z realizacją zasady n+2
❖ Kryterium wynika z CPR art. 63 ust. 2 oraz art. 118 (fazowanie)</t>
  </si>
  <si>
    <t>Projekt nie został zakończony przed złożeniem dokumentacji aplikacyjnej
❖ Kryterium wynika z CPR art. 63 ust. 6</t>
  </si>
  <si>
    <t>Wnioskodawca nie podlega wykluczeniu z ubiegania się o dofinansowanie
❖ Kryterium wynika z przepisów krajowych wymienionych w jego definicji i poniżej</t>
  </si>
  <si>
    <t xml:space="preserve">Wnioskodawca nie jest przedsiębiorstwem w trudnej sytuacji w rozumieniu unijnych przepisów dotyczących pomocy państwa
❖ Kryterium wynika z art. 73 ust. 2 lit. b) CPR w zakresie horyzontalnego warunku podstawowego 2 oraz z art. 7 ust. 1 lit. d rozporządzenia ws. EFRR i FS </t>
  </si>
  <si>
    <t>Brak podwójnego finansowania
❖ Kryterium wynika z horyzontalnej zasady funduszy i stanowi wymóg ustawowy (ustawa wdrożeniowa)</t>
  </si>
  <si>
    <t>Czy dane w aplikacji Skaner (skaner.gov.pl) potwierdzają brak podwójnego finansowania projektu (lub jego elementu) z różnych zewnętrznych środków publicznych, w tym europejskich?</t>
  </si>
  <si>
    <t>Zgodność z Programem Fundusze Europejskie na Infrastrukturę, Klimat, Środowisko 2021-2027, Szczegółowym opisem priorytetów FEnIKS oraz regulaminem wyboru projektów (dokumenty aktualne na dzień złożenia wniosku o dofinansowanie)
❖ Kryterium wynika z CPR art. 73 ust. 2 lit. a)</t>
  </si>
  <si>
    <t>3.2</t>
  </si>
  <si>
    <t xml:space="preserve">Czy Wnioskodawca na etapie przygotowania MPA lub w przypadku braku MPA dla objętych projektem działań inwestycyjnych przeprowadzono konsultacje społeczne (nie dotyczy zakończonych inwestycji)?
</t>
  </si>
  <si>
    <t>Czy Wnioskodawca na etapie przygotowania MPA lub w przypadku braku MPA dla objętych projektem działań inwestycyjnych przeprowadzono konsultacje społeczne (nie dotyczy zakończonych inwestycji)?
Czy konsultacje społeczne uwzględniały udzial przedstawicielek/przedstawicieli grup reprezentujących osoby narażone na dyskryminację – w tym ze względu na płeć, wiek, niepełnosprawność, orientację seksualną i tożsamość płciową oraz rasę, pochodzenie etniczne, religię i światopogląd – i/lub organizacji działających na rzecz powyższych grup społecznych.</t>
  </si>
  <si>
    <t xml:space="preserve">Czy z informacji przedstawionych w WOD wynika brak podwójnego finansowania projektu (lub jego elementu) z różnych zewnętrznych środków publicznych, w tym europejskich? </t>
  </si>
  <si>
    <t>Czy załączniki dołączone do wniosku są podpisane elektronicznym podpisem kwalifikowanym przez osobę upoważnioną zgodnie z wymogami Regulaminu wyboru projektów?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</si>
</sst>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3"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b/>
      <sz val="9"/>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theme="8" tint="-0.499984740745262"/>
      <name val="Calibri"/>
      <family val="2"/>
      <charset val="238"/>
      <scheme val="minor"/>
    </font>
    <font>
      <b/>
      <sz val="12"/>
      <name val="Calibri"/>
      <family val="2"/>
      <charset val="238"/>
      <scheme val="minor"/>
    </font>
    <font>
      <sz val="9"/>
      <color indexed="81"/>
      <name val="Tahoma"/>
      <family val="2"/>
      <charset val="238"/>
    </font>
    <font>
      <sz val="8"/>
      <name val="Calibri"/>
      <family val="2"/>
      <charset val="238"/>
      <scheme val="minor"/>
    </font>
    <font>
      <b/>
      <sz val="9"/>
      <color theme="1"/>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b/>
      <sz val="11"/>
      <color rgb="FFFF0000"/>
      <name val="Calibri"/>
      <family val="2"/>
      <charset val="238"/>
      <scheme val="minor"/>
    </font>
    <font>
      <sz val="11"/>
      <name val="Calibri"/>
      <family val="2"/>
      <charset val="238"/>
      <scheme val="minor"/>
    </font>
    <font>
      <b/>
      <sz val="9"/>
      <color rgb="FFFF0000"/>
      <name val="Calibri"/>
      <family val="2"/>
      <charset val="238"/>
      <scheme val="minor"/>
    </font>
    <font>
      <i/>
      <sz val="9"/>
      <color theme="1"/>
      <name val="Calibri"/>
      <family val="2"/>
      <charset val="238"/>
      <scheme val="minor"/>
    </font>
    <font>
      <b/>
      <sz val="10"/>
      <color theme="1"/>
      <name val="Calibri"/>
      <family val="2"/>
      <charset val="238"/>
      <scheme val="minor"/>
    </font>
    <font>
      <i/>
      <sz val="10"/>
      <color theme="1"/>
      <name val="Calibri"/>
      <family val="2"/>
      <charset val="238"/>
      <scheme val="minor"/>
    </font>
    <font>
      <sz val="10"/>
      <color theme="1"/>
      <name val="Open Sans Light"/>
      <family val="2"/>
    </font>
    <font>
      <b/>
      <sz val="22"/>
      <color theme="1"/>
      <name val="Calibri"/>
      <family val="2"/>
      <charset val="238"/>
      <scheme val="minor"/>
    </font>
    <font>
      <b/>
      <sz val="11"/>
      <color rgb="FFC00000"/>
      <name val="Calibri"/>
      <family val="2"/>
      <charset val="238"/>
      <scheme val="minor"/>
    </font>
  </fonts>
  <fills count="9">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s>
  <borders count="6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43" fontId="12" fillId="0" borderId="0" applyFont="0" applyFill="0" applyBorder="0" applyAlignment="0" applyProtection="0"/>
  </cellStyleXfs>
  <cellXfs count="283">
    <xf numFmtId="0" fontId="0" fillId="0" borderId="0" xfId="0"/>
    <xf numFmtId="0" fontId="0" fillId="0" borderId="0" xfId="0" applyAlignment="1">
      <alignment horizontal="center" vertical="center"/>
    </xf>
    <xf numFmtId="0" fontId="7" fillId="0" borderId="0" xfId="0" applyFont="1" applyAlignment="1">
      <alignment vertical="top" wrapText="1"/>
    </xf>
    <xf numFmtId="0" fontId="2" fillId="4" borderId="15" xfId="0" applyFont="1" applyFill="1" applyBorder="1" applyAlignment="1">
      <alignment horizontal="center" vertical="center" wrapText="1"/>
    </xf>
    <xf numFmtId="0" fontId="1" fillId="0" borderId="0" xfId="0" applyFont="1"/>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7" fillId="0" borderId="10" xfId="0" applyFont="1" applyBorder="1" applyAlignment="1">
      <alignment horizontal="left" vertical="top" wrapText="1"/>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0" fillId="0" borderId="26" xfId="0" applyBorder="1"/>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11" fillId="0" borderId="26" xfId="0" applyFont="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7" fillId="0" borderId="25" xfId="0" applyFont="1" applyBorder="1" applyAlignment="1">
      <alignment horizontal="left" vertical="top" wrapText="1"/>
    </xf>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2" fillId="5" borderId="21"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6" borderId="29" xfId="0" applyFont="1" applyFill="1" applyBorder="1" applyAlignment="1">
      <alignment vertical="center" wrapText="1"/>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0" borderId="26" xfId="0" applyFont="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7" fillId="0" borderId="3" xfId="0" applyFont="1" applyBorder="1" applyAlignment="1">
      <alignment horizontal="left" vertical="top" wrapText="1"/>
    </xf>
    <xf numFmtId="0" fontId="6" fillId="5" borderId="32" xfId="0" applyFont="1" applyFill="1" applyBorder="1" applyAlignment="1">
      <alignment horizontal="center" vertical="center"/>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1" fillId="0" borderId="29" xfId="0" applyFont="1" applyBorder="1" applyAlignment="1">
      <alignment vertical="center" wrapText="1"/>
    </xf>
    <xf numFmtId="0" fontId="11" fillId="0" borderId="50" xfId="0" applyFont="1" applyBorder="1" applyAlignment="1">
      <alignment vertical="center" wrapText="1"/>
    </xf>
    <xf numFmtId="0" fontId="23"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10" fillId="0" borderId="3" xfId="0" applyFont="1" applyBorder="1" applyAlignment="1">
      <alignment horizontal="left" vertical="top" wrapText="1"/>
    </xf>
    <xf numFmtId="0" fontId="7" fillId="0" borderId="12" xfId="0" applyFont="1" applyBorder="1" applyAlignment="1">
      <alignment horizontal="left" vertical="top" wrapText="1"/>
    </xf>
    <xf numFmtId="0" fontId="7" fillId="0" borderId="41" xfId="0" applyFont="1" applyBorder="1" applyAlignment="1">
      <alignment horizontal="center" vertical="top" wrapText="1"/>
    </xf>
    <xf numFmtId="0" fontId="1" fillId="6" borderId="48" xfId="0" applyFont="1" applyFill="1" applyBorder="1" applyAlignment="1">
      <alignment horizontal="center" vertical="center" wrapText="1"/>
    </xf>
    <xf numFmtId="0" fontId="1" fillId="0" borderId="41" xfId="0" applyFont="1" applyBorder="1" applyAlignment="1">
      <alignment horizontal="center" vertical="top" wrapText="1"/>
    </xf>
    <xf numFmtId="0" fontId="7" fillId="5" borderId="60" xfId="0" applyFont="1" applyFill="1" applyBorder="1" applyAlignment="1">
      <alignment horizontal="center" vertical="center"/>
    </xf>
    <xf numFmtId="0" fontId="0" fillId="0" borderId="48" xfId="0" applyBorder="1"/>
    <xf numFmtId="0" fontId="25" fillId="0" borderId="3" xfId="0" applyFont="1" applyBorder="1" applyAlignment="1">
      <alignment horizontal="center" vertical="center" wrapText="1"/>
    </xf>
    <xf numFmtId="0" fontId="25" fillId="0" borderId="29" xfId="0" applyFont="1" applyBorder="1"/>
    <xf numFmtId="0" fontId="25" fillId="0" borderId="0" xfId="0" applyFont="1" applyAlignment="1">
      <alignment horizontal="center" vertical="center"/>
    </xf>
    <xf numFmtId="0" fontId="7" fillId="0" borderId="10" xfId="0" applyFont="1" applyBorder="1" applyAlignment="1">
      <alignment vertical="top" wrapText="1"/>
    </xf>
    <xf numFmtId="0" fontId="7" fillId="0" borderId="12" xfId="0" applyFont="1" applyBorder="1" applyAlignment="1">
      <alignment vertical="top" wrapText="1"/>
    </xf>
    <xf numFmtId="0" fontId="27" fillId="0" borderId="10" xfId="0" applyFont="1" applyBorder="1" applyAlignment="1">
      <alignment horizontal="left" vertical="top" wrapText="1"/>
    </xf>
    <xf numFmtId="0" fontId="27" fillId="0" borderId="25" xfId="0" applyFont="1" applyBorder="1" applyAlignment="1">
      <alignment horizontal="left" vertical="top" wrapText="1"/>
    </xf>
    <xf numFmtId="0" fontId="7" fillId="6" borderId="10" xfId="0" applyFont="1" applyFill="1" applyBorder="1" applyAlignment="1">
      <alignment horizontal="center" vertical="center" wrapText="1"/>
    </xf>
    <xf numFmtId="0" fontId="28" fillId="6" borderId="3" xfId="0" applyFont="1" applyFill="1" applyBorder="1" applyAlignment="1">
      <alignment horizontal="center" vertical="center" wrapText="1"/>
    </xf>
    <xf numFmtId="0" fontId="28" fillId="0" borderId="3" xfId="0" applyFont="1" applyBorder="1" applyAlignment="1">
      <alignment horizontal="center" vertical="center" wrapText="1"/>
    </xf>
    <xf numFmtId="0" fontId="11" fillId="0" borderId="3" xfId="0" applyFont="1" applyBorder="1" applyAlignment="1">
      <alignment horizontal="center" vertical="center" wrapText="1"/>
    </xf>
    <xf numFmtId="0" fontId="11" fillId="6" borderId="3" xfId="0" applyFont="1" applyFill="1" applyBorder="1" applyAlignment="1">
      <alignment horizontal="center" vertical="center" wrapText="1"/>
    </xf>
    <xf numFmtId="0" fontId="18" fillId="6" borderId="10" xfId="0" applyFont="1" applyFill="1" applyBorder="1" applyAlignment="1">
      <alignment horizontal="center" vertical="center" wrapText="1"/>
    </xf>
    <xf numFmtId="0" fontId="29" fillId="0" borderId="3" xfId="0" applyFont="1" applyBorder="1" applyAlignment="1">
      <alignment horizontal="center" vertical="center" wrapText="1"/>
    </xf>
    <xf numFmtId="0" fontId="29" fillId="0" borderId="21" xfId="0" applyFont="1" applyBorder="1" applyAlignment="1">
      <alignment horizontal="center" vertical="center" wrapText="1"/>
    </xf>
    <xf numFmtId="0" fontId="11" fillId="0" borderId="18" xfId="0" applyFont="1" applyBorder="1" applyAlignment="1">
      <alignment horizontal="center" vertical="center" wrapText="1"/>
    </xf>
    <xf numFmtId="0" fontId="11" fillId="6" borderId="61" xfId="0" applyFont="1" applyFill="1" applyBorder="1" applyAlignment="1">
      <alignment horizontal="center" vertical="center" wrapText="1"/>
    </xf>
    <xf numFmtId="0" fontId="0" fillId="6" borderId="15" xfId="0" applyFill="1" applyBorder="1" applyAlignment="1">
      <alignment horizontal="left" vertical="center" wrapText="1"/>
    </xf>
    <xf numFmtId="0" fontId="11" fillId="0" borderId="21" xfId="0" applyFont="1" applyBorder="1" applyAlignment="1">
      <alignment horizontal="center" vertical="center" wrapText="1"/>
    </xf>
    <xf numFmtId="0" fontId="28" fillId="6" borderId="10" xfId="0" applyFont="1" applyFill="1" applyBorder="1" applyAlignment="1">
      <alignment horizontal="center" vertical="center" wrapText="1"/>
    </xf>
    <xf numFmtId="0" fontId="1" fillId="5" borderId="33" xfId="0" applyFont="1" applyFill="1" applyBorder="1" applyAlignment="1">
      <alignment horizontal="center" vertical="center" wrapText="1"/>
    </xf>
    <xf numFmtId="0" fontId="0" fillId="5" borderId="36" xfId="0" applyFill="1" applyBorder="1" applyAlignment="1">
      <alignment horizontal="center" vertical="center"/>
    </xf>
    <xf numFmtId="0" fontId="8" fillId="0" borderId="48" xfId="0" applyFont="1" applyBorder="1" applyAlignment="1">
      <alignment vertical="center" wrapText="1"/>
    </xf>
    <xf numFmtId="0" fontId="0" fillId="5" borderId="60" xfId="0" applyFill="1" applyBorder="1" applyAlignment="1">
      <alignment horizontal="center" vertical="center"/>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20"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21" fillId="5" borderId="30" xfId="0" applyFont="1" applyFill="1" applyBorder="1" applyAlignment="1">
      <alignment horizontal="left" vertical="center" wrapText="1"/>
    </xf>
    <xf numFmtId="0" fontId="20" fillId="5" borderId="27"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23" xfId="0" applyFont="1" applyFill="1" applyBorder="1" applyAlignment="1">
      <alignment horizontal="center" vertical="center" wrapText="1"/>
    </xf>
    <xf numFmtId="0" fontId="20" fillId="5" borderId="24"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22" fillId="0" borderId="25" xfId="0" applyFont="1" applyBorder="1" applyAlignment="1">
      <alignment horizontal="center" vertical="center" wrapText="1"/>
    </xf>
    <xf numFmtId="0" fontId="22" fillId="0" borderId="26" xfId="0" applyFont="1" applyBorder="1" applyAlignment="1">
      <alignment horizontal="center" vertical="center" wrapText="1"/>
    </xf>
    <xf numFmtId="0" fontId="21" fillId="5" borderId="10" xfId="0" applyFont="1" applyFill="1" applyBorder="1" applyAlignment="1">
      <alignment horizontal="left" vertical="center" wrapText="1"/>
    </xf>
    <xf numFmtId="0" fontId="21" fillId="5" borderId="25" xfId="0" applyFont="1" applyFill="1" applyBorder="1" applyAlignment="1">
      <alignment horizontal="left" vertical="center" wrapText="1"/>
    </xf>
    <xf numFmtId="0" fontId="21" fillId="5" borderId="15" xfId="0" applyFont="1" applyFill="1" applyBorder="1" applyAlignment="1">
      <alignment horizontal="left" vertical="center" wrapText="1"/>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31" fillId="8" borderId="17" xfId="0" applyFont="1" applyFill="1" applyBorder="1" applyAlignment="1">
      <alignment horizontal="left" vertical="center" wrapText="1"/>
    </xf>
    <xf numFmtId="0" fontId="31" fillId="8" borderId="16" xfId="0" applyFont="1" applyFill="1" applyBorder="1" applyAlignment="1">
      <alignment horizontal="left" vertical="center" wrapText="1"/>
    </xf>
    <xf numFmtId="0" fontId="31" fillId="8" borderId="18" xfId="0" applyFont="1" applyFill="1" applyBorder="1" applyAlignment="1">
      <alignment horizontal="left" vertical="center" wrapText="1"/>
    </xf>
    <xf numFmtId="0" fontId="13" fillId="0" borderId="13"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24" fillId="6" borderId="9" xfId="0" applyFont="1" applyFill="1" applyBorder="1" applyAlignment="1">
      <alignment horizontal="left" vertical="center" wrapText="1"/>
    </xf>
    <xf numFmtId="0" fontId="24" fillId="6" borderId="11" xfId="0" applyFont="1" applyFill="1" applyBorder="1" applyAlignment="1">
      <alignment horizontal="left" vertical="center" wrapText="1"/>
    </xf>
    <xf numFmtId="0" fontId="0" fillId="0" borderId="34" xfId="0" applyBorder="1" applyAlignment="1">
      <alignment horizontal="center" vertical="center"/>
    </xf>
    <xf numFmtId="0" fontId="0" fillId="0" borderId="35" xfId="0"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10" fillId="0" borderId="19" xfId="0" applyFont="1" applyBorder="1" applyAlignment="1">
      <alignment horizontal="left" vertical="center" wrapText="1"/>
    </xf>
    <xf numFmtId="0" fontId="10" fillId="0" borderId="20" xfId="0" applyFont="1" applyBorder="1" applyAlignment="1">
      <alignment horizontal="left" vertical="center" wrapText="1"/>
    </xf>
    <xf numFmtId="0" fontId="10" fillId="0" borderId="21" xfId="0" applyFont="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1" fillId="6" borderId="48" xfId="0" applyFont="1" applyFill="1" applyBorder="1" applyAlignment="1">
      <alignment horizontal="center" vertical="center" wrapText="1"/>
    </xf>
    <xf numFmtId="0" fontId="24" fillId="6" borderId="30" xfId="0" applyFont="1" applyFill="1" applyBorder="1" applyAlignment="1">
      <alignment horizontal="left" vertical="center" wrapText="1"/>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24" fillId="6" borderId="4" xfId="0" applyFont="1" applyFill="1" applyBorder="1" applyAlignment="1">
      <alignment horizontal="left" vertical="center" wrapText="1"/>
    </xf>
    <xf numFmtId="0" fontId="24" fillId="6" borderId="30" xfId="0" applyFont="1" applyFill="1" applyBorder="1" applyAlignment="1">
      <alignment horizontal="left" vertical="center"/>
    </xf>
    <xf numFmtId="0" fontId="0" fillId="0" borderId="30" xfId="0" applyBorder="1" applyAlignment="1">
      <alignment horizontal="center" vertical="center"/>
    </xf>
    <xf numFmtId="0" fontId="0" fillId="0" borderId="25" xfId="0" applyBorder="1" applyAlignment="1">
      <alignment horizontal="center" vertical="center"/>
    </xf>
    <xf numFmtId="0" fontId="24" fillId="6" borderId="15" xfId="0" applyFont="1" applyFill="1" applyBorder="1" applyAlignment="1">
      <alignment horizontal="left" vertical="center" wrapText="1"/>
    </xf>
    <xf numFmtId="0" fontId="0" fillId="0" borderId="14" xfId="0" applyBorder="1" applyAlignment="1">
      <alignment horizontal="center" vertical="center"/>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1" fillId="6" borderId="30" xfId="0" applyFont="1" applyFill="1" applyBorder="1" applyAlignment="1">
      <alignment horizontal="left" vertical="center" wrapText="1"/>
    </xf>
    <xf numFmtId="0" fontId="7" fillId="0" borderId="10" xfId="0" applyFont="1" applyBorder="1" applyAlignment="1">
      <alignment horizontal="left" vertical="top" wrapText="1"/>
    </xf>
    <xf numFmtId="0" fontId="11" fillId="0" borderId="10" xfId="0" applyFont="1" applyBorder="1" applyAlignment="1">
      <alignment horizontal="left" vertical="center"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11" fillId="0" borderId="12" xfId="0" applyFont="1" applyBorder="1" applyAlignment="1">
      <alignment horizontal="left" vertical="center" wrapText="1"/>
    </xf>
    <xf numFmtId="0" fontId="7" fillId="0" borderId="25" xfId="0" applyFont="1" applyBorder="1" applyAlignment="1">
      <alignment horizontal="left" vertical="top" wrapText="1"/>
    </xf>
    <xf numFmtId="0" fontId="1" fillId="0" borderId="13" xfId="0" applyFont="1" applyBorder="1" applyAlignment="1">
      <alignment horizontal="center" vertical="center"/>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19" fillId="7" borderId="33" xfId="0" applyFont="1" applyFill="1" applyBorder="1" applyAlignment="1">
      <alignment horizontal="right" vertical="center" wrapText="1"/>
    </xf>
    <xf numFmtId="0" fontId="19" fillId="7" borderId="25" xfId="0" applyFont="1" applyFill="1" applyBorder="1" applyAlignment="1">
      <alignment horizontal="right" vertical="center" wrapText="1"/>
    </xf>
    <xf numFmtId="0" fontId="0" fillId="5" borderId="37" xfId="0" applyFill="1" applyBorder="1" applyAlignment="1">
      <alignment horizontal="center" vertical="center"/>
    </xf>
    <xf numFmtId="0" fontId="1" fillId="6" borderId="10" xfId="0" applyFont="1" applyFill="1" applyBorder="1" applyAlignment="1">
      <alignment horizontal="left" vertical="center" wrapText="1"/>
    </xf>
    <xf numFmtId="0" fontId="1" fillId="6" borderId="29" xfId="0" applyFont="1" applyFill="1" applyBorder="1" applyAlignment="1">
      <alignment horizontal="left" vertical="center" wrapText="1"/>
    </xf>
    <xf numFmtId="0" fontId="10" fillId="0" borderId="1" xfId="0" applyFont="1" applyBorder="1" applyAlignment="1">
      <alignment horizontal="left" vertical="top" wrapText="1"/>
    </xf>
    <xf numFmtId="0" fontId="4" fillId="2" borderId="5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8" xfId="0" applyFont="1" applyFill="1" applyBorder="1" applyAlignment="1">
      <alignment horizontal="center" vertical="center"/>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0" fillId="5" borderId="32" xfId="0" applyFill="1" applyBorder="1" applyAlignment="1">
      <alignment horizontal="center" vertical="center"/>
    </xf>
    <xf numFmtId="0" fontId="1" fillId="6" borderId="31" xfId="0" applyFont="1" applyFill="1" applyBorder="1" applyAlignment="1">
      <alignment horizontal="left" vertical="center" wrapText="1"/>
    </xf>
    <xf numFmtId="0" fontId="0" fillId="5" borderId="40" xfId="0" applyFill="1" applyBorder="1" applyAlignment="1">
      <alignment horizontal="center" vertical="center"/>
    </xf>
    <xf numFmtId="0" fontId="0" fillId="5" borderId="33" xfId="0" applyFill="1" applyBorder="1" applyAlignment="1">
      <alignment horizontal="center" vertical="center"/>
    </xf>
    <xf numFmtId="0" fontId="10" fillId="0" borderId="10" xfId="0" applyFont="1" applyBorder="1" applyAlignment="1">
      <alignment horizontal="left" vertical="top" wrapText="1"/>
    </xf>
    <xf numFmtId="0" fontId="1" fillId="0" borderId="41" xfId="0" applyFont="1" applyBorder="1" applyAlignment="1">
      <alignment horizontal="center" vertical="top" wrapText="1"/>
    </xf>
    <xf numFmtId="0" fontId="1" fillId="0" borderId="48" xfId="0" applyFont="1" applyBorder="1" applyAlignment="1">
      <alignment horizontal="center" vertical="top" wrapText="1"/>
    </xf>
    <xf numFmtId="0" fontId="1" fillId="0" borderId="47" xfId="0" applyFont="1" applyBorder="1" applyAlignment="1">
      <alignment horizontal="center" vertical="top"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15" fillId="7" borderId="33" xfId="0" applyFont="1" applyFill="1" applyBorder="1" applyAlignment="1">
      <alignment horizontal="right" vertical="center" wrapText="1"/>
    </xf>
    <xf numFmtId="0" fontId="15" fillId="7" borderId="25" xfId="0" applyFont="1" applyFill="1" applyBorder="1" applyAlignment="1">
      <alignment horizontal="right" vertical="center" wrapText="1"/>
    </xf>
    <xf numFmtId="0" fontId="0" fillId="5" borderId="45" xfId="0" applyFill="1" applyBorder="1" applyAlignment="1">
      <alignment horizontal="center" vertical="center"/>
    </xf>
    <xf numFmtId="0" fontId="0" fillId="5" borderId="36" xfId="0" applyFill="1" applyBorder="1" applyAlignment="1">
      <alignment horizontal="center" vertical="center"/>
    </xf>
    <xf numFmtId="0" fontId="0" fillId="5" borderId="60" xfId="0" applyFill="1" applyBorder="1" applyAlignment="1">
      <alignment horizontal="center" vertical="center"/>
    </xf>
    <xf numFmtId="0" fontId="1"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0" fillId="0" borderId="41" xfId="0" applyBorder="1" applyAlignment="1">
      <alignment horizontal="center"/>
    </xf>
    <xf numFmtId="0" fontId="0" fillId="0" borderId="48" xfId="0" applyBorder="1" applyAlignment="1">
      <alignment horizontal="center"/>
    </xf>
    <xf numFmtId="0" fontId="0" fillId="0" borderId="47" xfId="0" applyBorder="1" applyAlignment="1">
      <alignment horizontal="center"/>
    </xf>
    <xf numFmtId="0" fontId="7" fillId="6" borderId="1" xfId="0" applyFont="1" applyFill="1" applyBorder="1" applyAlignment="1">
      <alignment horizontal="left" vertical="center" wrapText="1"/>
    </xf>
    <xf numFmtId="0" fontId="7" fillId="6" borderId="2" xfId="0" applyFont="1" applyFill="1" applyBorder="1" applyAlignment="1">
      <alignment horizontal="left" vertical="center" wrapText="1"/>
    </xf>
    <xf numFmtId="0" fontId="7" fillId="6" borderId="3" xfId="0" applyFont="1" applyFill="1" applyBorder="1" applyAlignment="1">
      <alignment horizontal="left" vertical="center" wrapText="1"/>
    </xf>
    <xf numFmtId="0" fontId="0" fillId="5" borderId="49" xfId="0" applyFill="1" applyBorder="1" applyAlignment="1">
      <alignment horizontal="center" vertical="center"/>
    </xf>
    <xf numFmtId="0" fontId="8" fillId="0" borderId="19" xfId="0" applyFont="1" applyBorder="1" applyAlignment="1">
      <alignment horizontal="left" vertical="center" wrapText="1"/>
    </xf>
    <xf numFmtId="0" fontId="8" fillId="0" borderId="17" xfId="0" applyFont="1" applyBorder="1" applyAlignment="1">
      <alignment horizontal="left" vertical="center" wrapText="1"/>
    </xf>
    <xf numFmtId="0" fontId="7" fillId="0" borderId="16" xfId="0" applyFont="1" applyBorder="1" applyAlignment="1">
      <alignment horizontal="left" vertical="center" wrapText="1"/>
    </xf>
    <xf numFmtId="0" fontId="7" fillId="0" borderId="18" xfId="0" applyFont="1" applyBorder="1" applyAlignment="1">
      <alignment horizontal="left" vertical="center" wrapText="1"/>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30" fillId="0" borderId="62" xfId="0" applyFont="1" applyBorder="1" applyAlignment="1">
      <alignment horizontal="left" wrapText="1"/>
    </xf>
    <xf numFmtId="0" fontId="30" fillId="0" borderId="0" xfId="0" applyFont="1" applyAlignment="1">
      <alignment horizontal="left" wrapText="1"/>
    </xf>
    <xf numFmtId="0" fontId="30" fillId="0" borderId="63" xfId="0" applyFont="1" applyBorder="1" applyAlignment="1">
      <alignment horizontal="left" wrapText="1"/>
    </xf>
    <xf numFmtId="0" fontId="1" fillId="5" borderId="45" xfId="0" applyFont="1" applyFill="1" applyBorder="1" applyAlignment="1">
      <alignment horizontal="center" vertical="center"/>
    </xf>
    <xf numFmtId="0" fontId="1" fillId="6" borderId="57" xfId="0" applyFont="1" applyFill="1" applyBorder="1" applyAlignment="1">
      <alignment horizontal="left" vertical="center" wrapText="1"/>
    </xf>
    <xf numFmtId="0" fontId="1" fillId="6" borderId="4" xfId="0" applyFont="1" applyFill="1" applyBorder="1" applyAlignment="1">
      <alignment horizontal="left"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11" fillId="0" borderId="17" xfId="0" applyFont="1" applyBorder="1" applyAlignment="1">
      <alignment horizontal="left" vertical="center" wrapText="1"/>
    </xf>
    <xf numFmtId="0" fontId="11" fillId="0" borderId="16" xfId="0" applyFont="1" applyBorder="1" applyAlignment="1">
      <alignment horizontal="left" vertical="center" wrapText="1"/>
    </xf>
    <xf numFmtId="0" fontId="11" fillId="0" borderId="18" xfId="0" applyFont="1" applyBorder="1" applyAlignment="1">
      <alignment horizontal="left" vertical="center" wrapText="1"/>
    </xf>
    <xf numFmtId="0" fontId="32" fillId="6" borderId="10" xfId="0" applyFont="1" applyFill="1" applyBorder="1" applyAlignment="1">
      <alignment horizontal="left" vertical="center" wrapText="1"/>
    </xf>
    <xf numFmtId="0" fontId="32" fillId="6" borderId="30" xfId="0" applyFont="1" applyFill="1" applyBorder="1" applyAlignment="1">
      <alignment horizontal="left" vertical="center" wrapText="1"/>
    </xf>
    <xf numFmtId="0" fontId="32" fillId="6" borderId="15" xfId="0" applyFont="1" applyFill="1" applyBorder="1" applyAlignment="1">
      <alignment horizontal="left" vertical="center" wrapText="1"/>
    </xf>
    <xf numFmtId="0" fontId="32" fillId="6" borderId="8" xfId="0" applyFont="1" applyFill="1" applyBorder="1" applyAlignment="1">
      <alignment horizontal="left" vertical="center" wrapText="1"/>
    </xf>
    <xf numFmtId="0" fontId="32" fillId="6" borderId="57" xfId="0" applyFont="1" applyFill="1" applyBorder="1" applyAlignment="1">
      <alignment horizontal="left" vertical="center" wrapText="1"/>
    </xf>
  </cellXfs>
  <cellStyles count="2">
    <cellStyle name="Dziesiętny" xfId="1" builtinId="3"/>
    <cellStyle name="Normalny" xfId="0" builtinId="0"/>
  </cellStyles>
  <dxfs count="137">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Maliszewski Bartłomiej" id="{6C58E4F1-2C93-44A7-B1F1-49E85B948A62}" userId="S::Bartlomiej.Maliszew@nfosigw.gov.pl::2480cd05-a8ba-409b-85db-cbc91124ff14" providerId="AD"/>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9" dT="2023-09-18T09:12:43.60" personId="{6C58E4F1-2C93-44A7-B1F1-49E85B948A62}" id="{733C679D-001F-44AB-8B90-3091078C51EC}">
    <text>Liczba mieszkańców weryfikowana według stanu na dzień 1.1.2022 r., na podstawie danych zawartych w opracowaniach GUS „Powierzchnia i ludność w przekroju terytorialnym w 2022 roku”, dostępnych pod adresem: https://stat.gov.pl/obszary-tematyczne/ludnosc/ludnosc/powierzchnia-i-ludnosc-w-przekroju-terytorialnym-w-2022-roku,7,19.html  (tabela 22).</text>
    <extLst>
      <x:ext xmlns:xltc2="http://schemas.microsoft.com/office/spreadsheetml/2020/threadedcomments2" uri="{F7C98A9C-CBB3-438F-8F68-D28B6AF4A901}">
        <xltc2:checksum>4283280995</xltc2:checksum>
        <xltc2:hyperlink startIndex="205" length="125" url="https://stat.gov.pl/obszary-tematyczne/ludnosc/ludnosc/powierzchnia-i-ludnosc-w-przekroju-terytorialnym-w-2022-roku,7,19.html"/>
      </x:ext>
    </extLst>
  </threadedComment>
  <threadedComment ref="H10" dT="2023-09-18T09:13:03.62" personId="{6C58E4F1-2C93-44A7-B1F1-49E85B948A62}" id="{54CF1D4D-F011-4C24-B689-B5E1EA58C855}">
    <text>Weryfikowane na podstawie załącznika nr 10 do Regulaminu wyboru projektów.</text>
  </threadedComment>
  <threadedComment ref="H11" dT="2023-09-18T09:13:16.97" personId="{6C58E4F1-2C93-44A7-B1F1-49E85B948A62}" id="{E31A71EC-4B57-4A5E-A612-3F677A652F64}">
    <text>Weryfikowane na podstawie załącznika nr 11 do Regulaminu wyboru projektów.</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2"/>
  <sheetViews>
    <sheetView topLeftCell="A9" zoomScaleNormal="100" zoomScaleSheetLayoutView="115" workbookViewId="0">
      <selection activeCell="M8" sqref="M8"/>
    </sheetView>
  </sheetViews>
  <sheetFormatPr defaultRowHeight="14.4" x14ac:dyDescent="0.3"/>
  <cols>
    <col min="3" max="3" width="34.5546875" customWidth="1"/>
    <col min="7" max="7" width="14.33203125" customWidth="1"/>
    <col min="8" max="8" width="40.109375" customWidth="1"/>
  </cols>
  <sheetData>
    <row r="1" spans="2:8" ht="15" thickBot="1" x14ac:dyDescent="0.35"/>
    <row r="2" spans="2:8" ht="58.95" customHeight="1" thickBot="1" x14ac:dyDescent="0.35">
      <c r="B2" s="105" t="s">
        <v>0</v>
      </c>
      <c r="C2" s="106"/>
      <c r="D2" s="106"/>
      <c r="E2" s="106"/>
      <c r="F2" s="106"/>
      <c r="G2" s="106"/>
      <c r="H2" s="107"/>
    </row>
    <row r="3" spans="2:8" ht="31.95" customHeight="1" x14ac:dyDescent="0.3">
      <c r="B3" s="97" t="s">
        <v>1</v>
      </c>
      <c r="C3" s="98"/>
      <c r="D3" s="99" t="s">
        <v>291</v>
      </c>
      <c r="E3" s="100"/>
      <c r="F3" s="100"/>
      <c r="G3" s="100"/>
      <c r="H3" s="101"/>
    </row>
    <row r="4" spans="2:8" ht="31.95" customHeight="1" x14ac:dyDescent="0.3">
      <c r="B4" s="84" t="s">
        <v>2</v>
      </c>
      <c r="C4" s="85"/>
      <c r="D4" s="86" t="s">
        <v>292</v>
      </c>
      <c r="E4" s="87"/>
      <c r="F4" s="87"/>
      <c r="G4" s="87"/>
      <c r="H4" s="88"/>
    </row>
    <row r="5" spans="2:8" ht="66" customHeight="1" x14ac:dyDescent="0.3">
      <c r="B5" s="84" t="s">
        <v>3</v>
      </c>
      <c r="C5" s="85"/>
      <c r="D5" s="86" t="s">
        <v>293</v>
      </c>
      <c r="E5" s="87"/>
      <c r="F5" s="87"/>
      <c r="G5" s="87"/>
      <c r="H5" s="88"/>
    </row>
    <row r="6" spans="2:8" ht="31.95" customHeight="1" thickBot="1" x14ac:dyDescent="0.35">
      <c r="B6" s="92" t="s">
        <v>4</v>
      </c>
      <c r="C6" s="93"/>
      <c r="D6" s="102" t="s">
        <v>294</v>
      </c>
      <c r="E6" s="103"/>
      <c r="F6" s="103"/>
      <c r="G6" s="103"/>
      <c r="H6" s="104"/>
    </row>
    <row r="7" spans="2:8" ht="31.95" customHeight="1" x14ac:dyDescent="0.3">
      <c r="B7" s="97" t="s">
        <v>5</v>
      </c>
      <c r="C7" s="98"/>
      <c r="D7" s="99" t="s">
        <v>287</v>
      </c>
      <c r="E7" s="100"/>
      <c r="F7" s="100"/>
      <c r="G7" s="100"/>
      <c r="H7" s="101"/>
    </row>
    <row r="8" spans="2:8" ht="31.95" customHeight="1" x14ac:dyDescent="0.3">
      <c r="B8" s="84" t="s">
        <v>6</v>
      </c>
      <c r="C8" s="85"/>
      <c r="D8" s="86" t="s">
        <v>300</v>
      </c>
      <c r="E8" s="87"/>
      <c r="F8" s="87"/>
      <c r="G8" s="87"/>
      <c r="H8" s="88"/>
    </row>
    <row r="9" spans="2:8" ht="31.95" customHeight="1" x14ac:dyDescent="0.3">
      <c r="B9" s="84" t="s">
        <v>7</v>
      </c>
      <c r="C9" s="85"/>
      <c r="D9" s="86" t="s">
        <v>287</v>
      </c>
      <c r="E9" s="87"/>
      <c r="F9" s="87"/>
      <c r="G9" s="87"/>
      <c r="H9" s="88"/>
    </row>
    <row r="10" spans="2:8" ht="31.95" customHeight="1" thickBot="1" x14ac:dyDescent="0.35">
      <c r="B10" s="92" t="s">
        <v>8</v>
      </c>
      <c r="C10" s="93"/>
      <c r="D10" s="117">
        <v>500000000</v>
      </c>
      <c r="E10" s="118"/>
      <c r="F10" s="118"/>
      <c r="G10" s="118"/>
      <c r="H10" s="119"/>
    </row>
    <row r="11" spans="2:8" ht="31.95" customHeight="1" x14ac:dyDescent="0.3">
      <c r="B11" s="97" t="s">
        <v>9</v>
      </c>
      <c r="C11" s="98"/>
      <c r="D11" s="120" t="s">
        <v>287</v>
      </c>
      <c r="E11" s="121"/>
      <c r="F11" s="121"/>
      <c r="G11" s="121"/>
      <c r="H11" s="122"/>
    </row>
    <row r="12" spans="2:8" ht="31.95" customHeight="1" x14ac:dyDescent="0.3">
      <c r="B12" s="84" t="s">
        <v>10</v>
      </c>
      <c r="C12" s="85"/>
      <c r="D12" s="89" t="s">
        <v>287</v>
      </c>
      <c r="E12" s="90"/>
      <c r="F12" s="90"/>
      <c r="G12" s="90"/>
      <c r="H12" s="91"/>
    </row>
    <row r="13" spans="2:8" ht="31.95" customHeight="1" thickBot="1" x14ac:dyDescent="0.35">
      <c r="B13" s="92" t="s">
        <v>11</v>
      </c>
      <c r="C13" s="93"/>
      <c r="D13" s="94" t="s">
        <v>287</v>
      </c>
      <c r="E13" s="95"/>
      <c r="F13" s="95"/>
      <c r="G13" s="95"/>
      <c r="H13" s="96"/>
    </row>
    <row r="14" spans="2:8" ht="31.95" customHeight="1" thickBot="1" x14ac:dyDescent="0.35">
      <c r="B14" s="125" t="s">
        <v>12</v>
      </c>
      <c r="C14" s="126"/>
      <c r="D14" s="126"/>
      <c r="E14" s="126"/>
      <c r="F14" s="126"/>
      <c r="G14" s="126"/>
      <c r="H14" s="127"/>
    </row>
    <row r="15" spans="2:8" ht="66" customHeight="1" x14ac:dyDescent="0.3">
      <c r="B15" s="128" t="s">
        <v>158</v>
      </c>
      <c r="C15" s="129"/>
      <c r="D15" s="129"/>
      <c r="E15" s="129"/>
      <c r="F15" s="129"/>
      <c r="G15" s="10" t="s">
        <v>13</v>
      </c>
      <c r="H15" s="50" t="s">
        <v>14</v>
      </c>
    </row>
    <row r="16" spans="2:8" ht="45" customHeight="1" thickBot="1" x14ac:dyDescent="0.35">
      <c r="B16" s="123" t="s">
        <v>272</v>
      </c>
      <c r="C16" s="124"/>
      <c r="D16" s="124"/>
      <c r="E16" s="124"/>
      <c r="F16" s="124"/>
      <c r="G16" s="13" t="s">
        <v>13</v>
      </c>
      <c r="H16" s="51" t="str">
        <f>IF(G16="TAK",robocze!B13,robocze!B12)</f>
        <v>Projekt rekomendowany do II etapu oceny</v>
      </c>
    </row>
    <row r="17" spans="2:8" ht="30.6" customHeight="1" x14ac:dyDescent="0.3">
      <c r="B17" s="109" t="s">
        <v>16</v>
      </c>
      <c r="C17" s="110"/>
      <c r="D17" s="108" t="s">
        <v>17</v>
      </c>
      <c r="E17" s="108"/>
      <c r="F17" s="108"/>
      <c r="G17" s="115"/>
      <c r="H17" s="116"/>
    </row>
    <row r="18" spans="2:8" ht="30.6" customHeight="1" x14ac:dyDescent="0.3">
      <c r="B18" s="111"/>
      <c r="C18" s="112"/>
      <c r="D18" s="138" t="s">
        <v>18</v>
      </c>
      <c r="E18" s="138"/>
      <c r="F18" s="138"/>
      <c r="G18" s="130"/>
      <c r="H18" s="131"/>
    </row>
    <row r="19" spans="2:8" ht="63.6" customHeight="1" thickBot="1" x14ac:dyDescent="0.35">
      <c r="B19" s="113"/>
      <c r="C19" s="114"/>
      <c r="D19" s="139" t="s">
        <v>19</v>
      </c>
      <c r="E19" s="139"/>
      <c r="F19" s="139"/>
      <c r="G19" s="132"/>
      <c r="H19" s="133"/>
    </row>
    <row r="20" spans="2:8" ht="30.6" customHeight="1" x14ac:dyDescent="0.3">
      <c r="B20" s="111" t="s">
        <v>20</v>
      </c>
      <c r="C20" s="112"/>
      <c r="D20" s="140" t="s">
        <v>17</v>
      </c>
      <c r="E20" s="140"/>
      <c r="F20" s="140"/>
      <c r="G20" s="134"/>
      <c r="H20" s="135"/>
    </row>
    <row r="21" spans="2:8" ht="30.6" customHeight="1" x14ac:dyDescent="0.3">
      <c r="B21" s="111"/>
      <c r="C21" s="112"/>
      <c r="D21" s="138" t="s">
        <v>18</v>
      </c>
      <c r="E21" s="138"/>
      <c r="F21" s="138"/>
      <c r="G21" s="130"/>
      <c r="H21" s="131"/>
    </row>
    <row r="22" spans="2:8" ht="60.6" customHeight="1" thickBot="1" x14ac:dyDescent="0.35">
      <c r="B22" s="113"/>
      <c r="C22" s="114"/>
      <c r="D22" s="139" t="s">
        <v>19</v>
      </c>
      <c r="E22" s="139"/>
      <c r="F22" s="139"/>
      <c r="G22" s="136"/>
      <c r="H22" s="137"/>
    </row>
  </sheetData>
  <mergeCells count="40">
    <mergeCell ref="G20:H20"/>
    <mergeCell ref="G21:H21"/>
    <mergeCell ref="G22:H22"/>
    <mergeCell ref="B20:C22"/>
    <mergeCell ref="D18:F18"/>
    <mergeCell ref="D19:F19"/>
    <mergeCell ref="D20:F20"/>
    <mergeCell ref="D21:F21"/>
    <mergeCell ref="D22:F22"/>
    <mergeCell ref="D17:F17"/>
    <mergeCell ref="B17:C19"/>
    <mergeCell ref="G17:H17"/>
    <mergeCell ref="B9:C9"/>
    <mergeCell ref="D9:H9"/>
    <mergeCell ref="B10:C10"/>
    <mergeCell ref="D10:H10"/>
    <mergeCell ref="B11:C11"/>
    <mergeCell ref="D11:H11"/>
    <mergeCell ref="B16:F16"/>
    <mergeCell ref="B14:H14"/>
    <mergeCell ref="B15:F15"/>
    <mergeCell ref="G18:H18"/>
    <mergeCell ref="G19:H19"/>
    <mergeCell ref="B2:H2"/>
    <mergeCell ref="B3:C3"/>
    <mergeCell ref="D3:H3"/>
    <mergeCell ref="B4:C4"/>
    <mergeCell ref="D4:H4"/>
    <mergeCell ref="B5:C5"/>
    <mergeCell ref="D5:H5"/>
    <mergeCell ref="B6:C6"/>
    <mergeCell ref="B7:C7"/>
    <mergeCell ref="D7:H7"/>
    <mergeCell ref="D6:H6"/>
    <mergeCell ref="B8:C8"/>
    <mergeCell ref="D8:H8"/>
    <mergeCell ref="B12:C12"/>
    <mergeCell ref="D12:H12"/>
    <mergeCell ref="B13:C13"/>
    <mergeCell ref="D13:H13"/>
  </mergeCells>
  <conditionalFormatting sqref="G15:G16">
    <cfRule type="cellIs" dxfId="136" priority="7" operator="equal">
      <formula>"NIE DOTYCZY"</formula>
    </cfRule>
    <cfRule type="containsText" dxfId="135" priority="8" operator="containsText" text="TAK">
      <formula>NOT(ISERROR(SEARCH("TAK",G15)))</formula>
    </cfRule>
    <cfRule type="cellIs" dxfId="134" priority="9"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G16</xm:sqref>
        </x14:dataValidation>
        <x14:dataValidation type="list" allowBlank="1" showInputMessage="1" showErrorMessage="1" xr:uid="{00000000-0002-0000-0000-000001000000}">
          <x14:formula1>
            <xm:f>robocze!$B$7:$B$9</xm:f>
          </x14:formula1>
          <xm:sqref>G15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50"/>
  <sheetViews>
    <sheetView topLeftCell="A40" workbookViewId="0">
      <selection activeCell="C45" activeCellId="11" sqref="C8:F8 C15 C18 C20 C22 C30 C33 C35 C38 C40 C43 C45"/>
    </sheetView>
  </sheetViews>
  <sheetFormatPr defaultRowHeight="14.4" x14ac:dyDescent="0.3"/>
  <cols>
    <col min="2" max="2" width="12.5546875" style="1" customWidth="1"/>
    <col min="3" max="3" width="34.5546875" customWidth="1"/>
    <col min="6" max="6" width="15" style="1" customWidth="1"/>
    <col min="7" max="7" width="14.33203125" style="1" customWidth="1"/>
    <col min="8" max="8" width="40.109375" customWidth="1"/>
  </cols>
  <sheetData>
    <row r="1" spans="2:8" ht="15" thickBot="1" x14ac:dyDescent="0.35"/>
    <row r="2" spans="2:8" ht="56.4" customHeight="1" thickBot="1" x14ac:dyDescent="0.35">
      <c r="B2" s="105" t="s">
        <v>0</v>
      </c>
      <c r="C2" s="192"/>
      <c r="D2" s="192"/>
      <c r="E2" s="192"/>
      <c r="F2" s="192"/>
      <c r="G2" s="192"/>
      <c r="H2" s="193"/>
    </row>
    <row r="3" spans="2:8" ht="38.4" customHeight="1" x14ac:dyDescent="0.3">
      <c r="B3" s="97" t="s">
        <v>5</v>
      </c>
      <c r="C3" s="98"/>
      <c r="D3" s="99" t="str">
        <f>'I etap oceny strona tytułowa'!D7:H7</f>
        <v>xxxxxxxxxxxxx</v>
      </c>
      <c r="E3" s="100"/>
      <c r="F3" s="100"/>
      <c r="G3" s="100"/>
      <c r="H3" s="101"/>
    </row>
    <row r="4" spans="2:8" ht="38.4" customHeight="1" x14ac:dyDescent="0.3">
      <c r="B4" s="84" t="s">
        <v>6</v>
      </c>
      <c r="C4" s="85"/>
      <c r="D4" s="86" t="str">
        <f>'I etap oceny strona tytułowa'!D8:H8</f>
        <v>FENX.02.04-00.00.01-xxxxx/xx</v>
      </c>
      <c r="E4" s="87"/>
      <c r="F4" s="87"/>
      <c r="G4" s="87"/>
      <c r="H4" s="88"/>
    </row>
    <row r="5" spans="2:8" ht="38.4" customHeight="1" thickBot="1" x14ac:dyDescent="0.35">
      <c r="B5" s="92" t="s">
        <v>7</v>
      </c>
      <c r="C5" s="93"/>
      <c r="D5" s="191" t="str">
        <f>'I etap oceny strona tytułowa'!D9:H9</f>
        <v>xxxxxxxxxxxxx</v>
      </c>
      <c r="E5" s="95"/>
      <c r="F5" s="95"/>
      <c r="G5" s="95"/>
      <c r="H5" s="96"/>
    </row>
    <row r="6" spans="2:8" ht="47.4" customHeight="1" thickBot="1" x14ac:dyDescent="0.35">
      <c r="B6" s="125" t="s">
        <v>194</v>
      </c>
      <c r="C6" s="186"/>
      <c r="D6" s="186"/>
      <c r="E6" s="186"/>
      <c r="F6" s="186"/>
      <c r="G6" s="186"/>
      <c r="H6" s="187"/>
    </row>
    <row r="7" spans="2:8" ht="42" customHeight="1" thickBot="1" x14ac:dyDescent="0.35">
      <c r="B7" s="80" t="s">
        <v>289</v>
      </c>
      <c r="C7" s="188" t="s">
        <v>23</v>
      </c>
      <c r="D7" s="189"/>
      <c r="E7" s="189"/>
      <c r="F7" s="190"/>
      <c r="G7" s="31" t="s">
        <v>24</v>
      </c>
      <c r="H7" s="52" t="s">
        <v>25</v>
      </c>
    </row>
    <row r="8" spans="2:8" ht="82.5" customHeight="1" x14ac:dyDescent="0.3">
      <c r="B8" s="32">
        <v>1</v>
      </c>
      <c r="C8" s="278" t="s">
        <v>308</v>
      </c>
      <c r="D8" s="278"/>
      <c r="E8" s="278"/>
      <c r="F8" s="278"/>
      <c r="G8" s="17" t="str">
        <f>IF(AND(G9="TAK",G10="TAK",G11="TAK", G12="TAK", G13="TAK", G14="TAK"),"TAK","NIE")</f>
        <v>TAK</v>
      </c>
      <c r="H8" s="33"/>
    </row>
    <row r="9" spans="2:8" ht="27.75" customHeight="1" x14ac:dyDescent="0.3">
      <c r="B9" s="18" t="s">
        <v>26</v>
      </c>
      <c r="C9" s="169" t="s">
        <v>27</v>
      </c>
      <c r="D9" s="169"/>
      <c r="E9" s="169"/>
      <c r="F9" s="169"/>
      <c r="G9" s="9" t="s">
        <v>13</v>
      </c>
      <c r="H9" s="34"/>
    </row>
    <row r="10" spans="2:8" ht="39.75" customHeight="1" x14ac:dyDescent="0.3">
      <c r="B10" s="18" t="s">
        <v>28</v>
      </c>
      <c r="C10" s="169" t="s">
        <v>29</v>
      </c>
      <c r="D10" s="169"/>
      <c r="E10" s="169"/>
      <c r="F10" s="169"/>
      <c r="G10" s="9" t="s">
        <v>13</v>
      </c>
      <c r="H10" s="34"/>
    </row>
    <row r="11" spans="2:8" x14ac:dyDescent="0.3">
      <c r="B11" s="18" t="s">
        <v>30</v>
      </c>
      <c r="C11" s="169" t="s">
        <v>31</v>
      </c>
      <c r="D11" s="169"/>
      <c r="E11" s="169"/>
      <c r="F11" s="169"/>
      <c r="G11" s="9" t="s">
        <v>13</v>
      </c>
      <c r="H11" s="34"/>
    </row>
    <row r="12" spans="2:8" x14ac:dyDescent="0.3">
      <c r="B12" s="18" t="s">
        <v>32</v>
      </c>
      <c r="C12" s="169" t="s">
        <v>33</v>
      </c>
      <c r="D12" s="169"/>
      <c r="E12" s="169"/>
      <c r="F12" s="169"/>
      <c r="G12" s="9" t="s">
        <v>13</v>
      </c>
      <c r="H12" s="34"/>
    </row>
    <row r="13" spans="2:8" ht="16.5" customHeight="1" x14ac:dyDescent="0.3">
      <c r="B13" s="18" t="s">
        <v>34</v>
      </c>
      <c r="C13" s="169" t="s">
        <v>35</v>
      </c>
      <c r="D13" s="169"/>
      <c r="E13" s="169"/>
      <c r="F13" s="169"/>
      <c r="G13" s="9" t="s">
        <v>13</v>
      </c>
      <c r="H13" s="35"/>
    </row>
    <row r="14" spans="2:8" ht="26.25" customHeight="1" thickBot="1" x14ac:dyDescent="0.35">
      <c r="B14" s="12" t="s">
        <v>36</v>
      </c>
      <c r="C14" s="170" t="s">
        <v>37</v>
      </c>
      <c r="D14" s="170"/>
      <c r="E14" s="170"/>
      <c r="F14" s="170"/>
      <c r="G14" s="13" t="s">
        <v>13</v>
      </c>
      <c r="H14" s="36"/>
    </row>
    <row r="15" spans="2:8" ht="59.25" customHeight="1" x14ac:dyDescent="0.3">
      <c r="B15" s="11">
        <v>2</v>
      </c>
      <c r="C15" s="279" t="s">
        <v>301</v>
      </c>
      <c r="D15" s="177"/>
      <c r="E15" s="177"/>
      <c r="F15" s="177"/>
      <c r="G15" s="20" t="str">
        <f>IF(AND(G16="TAK",G17="TAK"),"TAK","NIE")</f>
        <v>TAK</v>
      </c>
      <c r="H15" s="15"/>
    </row>
    <row r="16" spans="2:8" ht="30.75" customHeight="1" x14ac:dyDescent="0.3">
      <c r="B16" s="18" t="s">
        <v>38</v>
      </c>
      <c r="C16" s="169" t="s">
        <v>39</v>
      </c>
      <c r="D16" s="169"/>
      <c r="E16" s="169"/>
      <c r="F16" s="169"/>
      <c r="G16" s="9" t="s">
        <v>13</v>
      </c>
      <c r="H16" s="34"/>
    </row>
    <row r="17" spans="2:8" ht="52.5" customHeight="1" thickBot="1" x14ac:dyDescent="0.35">
      <c r="B17" s="12" t="s">
        <v>40</v>
      </c>
      <c r="C17" s="158" t="s">
        <v>41</v>
      </c>
      <c r="D17" s="159"/>
      <c r="E17" s="159"/>
      <c r="F17" s="160"/>
      <c r="G17" s="13" t="s">
        <v>13</v>
      </c>
      <c r="H17" s="36"/>
    </row>
    <row r="18" spans="2:8" ht="49.5" customHeight="1" x14ac:dyDescent="0.3">
      <c r="B18" s="11">
        <v>3</v>
      </c>
      <c r="C18" s="279" t="s">
        <v>302</v>
      </c>
      <c r="D18" s="181"/>
      <c r="E18" s="181"/>
      <c r="F18" s="181"/>
      <c r="G18" s="182" t="s">
        <v>13</v>
      </c>
      <c r="H18" s="156"/>
    </row>
    <row r="19" spans="2:8" ht="42.75" customHeight="1" thickBot="1" x14ac:dyDescent="0.35">
      <c r="B19" s="12" t="s">
        <v>42</v>
      </c>
      <c r="C19" s="170" t="s">
        <v>43</v>
      </c>
      <c r="D19" s="170"/>
      <c r="E19" s="170"/>
      <c r="F19" s="170"/>
      <c r="G19" s="183"/>
      <c r="H19" s="157"/>
    </row>
    <row r="20" spans="2:8" ht="41.4" customHeight="1" x14ac:dyDescent="0.3">
      <c r="B20" s="37">
        <v>4</v>
      </c>
      <c r="C20" s="280" t="s">
        <v>303</v>
      </c>
      <c r="D20" s="184"/>
      <c r="E20" s="184"/>
      <c r="F20" s="184"/>
      <c r="G20" s="185" t="s">
        <v>13</v>
      </c>
      <c r="H20" s="176"/>
    </row>
    <row r="21" spans="2:8" ht="113.4" customHeight="1" thickBot="1" x14ac:dyDescent="0.35">
      <c r="B21" s="12" t="s">
        <v>44</v>
      </c>
      <c r="C21" s="158" t="s">
        <v>45</v>
      </c>
      <c r="D21" s="159"/>
      <c r="E21" s="159"/>
      <c r="F21" s="160"/>
      <c r="G21" s="155"/>
      <c r="H21" s="157"/>
    </row>
    <row r="22" spans="2:8" ht="40.200000000000003" customHeight="1" x14ac:dyDescent="0.3">
      <c r="B22" s="11">
        <v>5</v>
      </c>
      <c r="C22" s="281" t="s">
        <v>46</v>
      </c>
      <c r="D22" s="152"/>
      <c r="E22" s="152"/>
      <c r="F22" s="152"/>
      <c r="G22" s="17" t="str">
        <f>IF(AND(G23="TAK",G24="TAK",G25="TAK", G26="TAK", G27="TAK", G28="TAK", G29="TAK"),"TAK","NIE")</f>
        <v>TAK</v>
      </c>
      <c r="H22" s="38"/>
    </row>
    <row r="23" spans="2:8" ht="26.4" customHeight="1" x14ac:dyDescent="0.3">
      <c r="B23" s="18" t="s">
        <v>47</v>
      </c>
      <c r="C23" s="166" t="s">
        <v>48</v>
      </c>
      <c r="D23" s="167"/>
      <c r="E23" s="167"/>
      <c r="F23" s="168"/>
      <c r="G23" s="9" t="s">
        <v>13</v>
      </c>
      <c r="H23" s="39"/>
    </row>
    <row r="24" spans="2:8" ht="26.4" customHeight="1" x14ac:dyDescent="0.3">
      <c r="B24" s="18" t="s">
        <v>49</v>
      </c>
      <c r="C24" s="166" t="s">
        <v>50</v>
      </c>
      <c r="D24" s="167"/>
      <c r="E24" s="167"/>
      <c r="F24" s="168"/>
      <c r="G24" s="9" t="s">
        <v>13</v>
      </c>
      <c r="H24" s="39"/>
    </row>
    <row r="25" spans="2:8" ht="26.4" customHeight="1" x14ac:dyDescent="0.3">
      <c r="B25" s="18" t="s">
        <v>51</v>
      </c>
      <c r="C25" s="166" t="s">
        <v>52</v>
      </c>
      <c r="D25" s="167"/>
      <c r="E25" s="167"/>
      <c r="F25" s="168"/>
      <c r="G25" s="9" t="s">
        <v>13</v>
      </c>
      <c r="H25" s="39"/>
    </row>
    <row r="26" spans="2:8" ht="26.4" customHeight="1" x14ac:dyDescent="0.3">
      <c r="B26" s="18" t="s">
        <v>53</v>
      </c>
      <c r="C26" s="166" t="s">
        <v>54</v>
      </c>
      <c r="D26" s="167"/>
      <c r="E26" s="167"/>
      <c r="F26" s="168"/>
      <c r="G26" s="9" t="s">
        <v>13</v>
      </c>
      <c r="H26" s="39"/>
    </row>
    <row r="27" spans="2:8" ht="26.4" customHeight="1" x14ac:dyDescent="0.3">
      <c r="B27" s="18" t="s">
        <v>55</v>
      </c>
      <c r="C27" s="166" t="s">
        <v>56</v>
      </c>
      <c r="D27" s="167"/>
      <c r="E27" s="167"/>
      <c r="F27" s="168"/>
      <c r="G27" s="9" t="s">
        <v>13</v>
      </c>
      <c r="H27" s="39"/>
    </row>
    <row r="28" spans="2:8" ht="39" customHeight="1" x14ac:dyDescent="0.3">
      <c r="B28" s="18" t="s">
        <v>57</v>
      </c>
      <c r="C28" s="166" t="s">
        <v>58</v>
      </c>
      <c r="D28" s="167"/>
      <c r="E28" s="167"/>
      <c r="F28" s="168"/>
      <c r="G28" s="9" t="s">
        <v>13</v>
      </c>
      <c r="H28" s="39"/>
    </row>
    <row r="29" spans="2:8" ht="38.25" customHeight="1" thickBot="1" x14ac:dyDescent="0.35">
      <c r="B29" s="12" t="s">
        <v>59</v>
      </c>
      <c r="C29" s="158" t="s">
        <v>313</v>
      </c>
      <c r="D29" s="159"/>
      <c r="E29" s="159"/>
      <c r="F29" s="160"/>
      <c r="G29" s="13" t="s">
        <v>13</v>
      </c>
      <c r="H29" s="16"/>
    </row>
    <row r="30" spans="2:8" ht="62.25" customHeight="1" x14ac:dyDescent="0.3">
      <c r="B30" s="11">
        <v>8</v>
      </c>
      <c r="C30" s="279" t="s">
        <v>304</v>
      </c>
      <c r="D30" s="177"/>
      <c r="E30" s="177"/>
      <c r="F30" s="177"/>
      <c r="G30" s="20" t="str">
        <f>IF(AND(G31="TAK",G32="TAK"),"TAK","NIE")</f>
        <v>TAK</v>
      </c>
      <c r="H30" s="15"/>
    </row>
    <row r="31" spans="2:8" ht="147.75" customHeight="1" x14ac:dyDescent="0.3">
      <c r="B31" s="18" t="s">
        <v>65</v>
      </c>
      <c r="C31" s="169" t="s">
        <v>66</v>
      </c>
      <c r="D31" s="169"/>
      <c r="E31" s="169"/>
      <c r="F31" s="169"/>
      <c r="G31" s="9" t="s">
        <v>13</v>
      </c>
      <c r="H31" s="39"/>
    </row>
    <row r="32" spans="2:8" ht="77.25" customHeight="1" thickBot="1" x14ac:dyDescent="0.35">
      <c r="B32" s="12" t="s">
        <v>67</v>
      </c>
      <c r="C32" s="170" t="s">
        <v>68</v>
      </c>
      <c r="D32" s="170"/>
      <c r="E32" s="170"/>
      <c r="F32" s="170"/>
      <c r="G32" s="13" t="s">
        <v>13</v>
      </c>
      <c r="H32" s="16"/>
    </row>
    <row r="33" spans="2:11" ht="84" customHeight="1" x14ac:dyDescent="0.3">
      <c r="B33" s="178">
        <v>9</v>
      </c>
      <c r="C33" s="282" t="s">
        <v>305</v>
      </c>
      <c r="D33" s="180"/>
      <c r="E33" s="180"/>
      <c r="F33" s="180"/>
      <c r="G33" s="174" t="s">
        <v>13</v>
      </c>
      <c r="H33" s="176"/>
    </row>
    <row r="34" spans="2:11" ht="233.25" customHeight="1" thickBot="1" x14ac:dyDescent="0.35">
      <c r="B34" s="179"/>
      <c r="C34" s="171" t="s">
        <v>290</v>
      </c>
      <c r="D34" s="172"/>
      <c r="E34" s="172"/>
      <c r="F34" s="172"/>
      <c r="G34" s="175"/>
      <c r="H34" s="157"/>
    </row>
    <row r="35" spans="2:11" ht="56.25" customHeight="1" x14ac:dyDescent="0.3">
      <c r="B35" s="11">
        <v>10</v>
      </c>
      <c r="C35" s="281" t="s">
        <v>306</v>
      </c>
      <c r="D35" s="152"/>
      <c r="E35" s="152"/>
      <c r="F35" s="153"/>
      <c r="G35" s="20" t="str">
        <f>IF(AND(G36="TAK",G37="TAK"),"TAK","NIE")</f>
        <v>TAK</v>
      </c>
      <c r="H35" s="15"/>
    </row>
    <row r="36" spans="2:11" ht="45.75" customHeight="1" x14ac:dyDescent="0.3">
      <c r="B36" s="18" t="s">
        <v>71</v>
      </c>
      <c r="C36" s="166" t="s">
        <v>312</v>
      </c>
      <c r="D36" s="167"/>
      <c r="E36" s="167"/>
      <c r="F36" s="168"/>
      <c r="G36" s="9" t="s">
        <v>13</v>
      </c>
      <c r="H36" s="40"/>
      <c r="I36" s="5"/>
      <c r="J36" s="5"/>
      <c r="K36" s="5"/>
    </row>
    <row r="37" spans="2:11" ht="66.75" customHeight="1" thickBot="1" x14ac:dyDescent="0.35">
      <c r="B37" s="58" t="s">
        <v>73</v>
      </c>
      <c r="C37" s="158" t="s">
        <v>307</v>
      </c>
      <c r="D37" s="159"/>
      <c r="E37" s="159"/>
      <c r="F37" s="160"/>
      <c r="G37" s="13" t="s">
        <v>13</v>
      </c>
      <c r="H37" s="82"/>
    </row>
    <row r="38" spans="2:11" ht="33" customHeight="1" x14ac:dyDescent="0.3">
      <c r="B38" s="164">
        <v>14</v>
      </c>
      <c r="C38" s="281" t="s">
        <v>82</v>
      </c>
      <c r="D38" s="152"/>
      <c r="E38" s="152"/>
      <c r="F38" s="153"/>
      <c r="G38" s="154" t="s">
        <v>13</v>
      </c>
      <c r="H38" s="156"/>
    </row>
    <row r="39" spans="2:11" ht="42" customHeight="1" thickBot="1" x14ac:dyDescent="0.35">
      <c r="B39" s="165"/>
      <c r="C39" s="171" t="s">
        <v>160</v>
      </c>
      <c r="D39" s="172"/>
      <c r="E39" s="172"/>
      <c r="F39" s="173"/>
      <c r="G39" s="155"/>
      <c r="H39" s="157"/>
    </row>
    <row r="40" spans="2:11" ht="34.200000000000003" customHeight="1" x14ac:dyDescent="0.3">
      <c r="B40" s="11">
        <v>19</v>
      </c>
      <c r="C40" s="281" t="s">
        <v>99</v>
      </c>
      <c r="D40" s="152"/>
      <c r="E40" s="152"/>
      <c r="F40" s="153"/>
      <c r="G40" s="20" t="str">
        <f>IF(AND(G41="TAK",G42="TAK"),"TAK","NIE")</f>
        <v>TAK</v>
      </c>
      <c r="H40" s="15"/>
    </row>
    <row r="41" spans="2:11" ht="40.200000000000003" customHeight="1" x14ac:dyDescent="0.3">
      <c r="B41" s="18" t="s">
        <v>100</v>
      </c>
      <c r="C41" s="166" t="s">
        <v>101</v>
      </c>
      <c r="D41" s="167"/>
      <c r="E41" s="167"/>
      <c r="F41" s="168"/>
      <c r="G41" s="9" t="s">
        <v>13</v>
      </c>
      <c r="H41" s="39"/>
    </row>
    <row r="42" spans="2:11" ht="40.200000000000003" customHeight="1" thickBot="1" x14ac:dyDescent="0.35">
      <c r="B42" s="12" t="s">
        <v>102</v>
      </c>
      <c r="C42" s="158" t="s">
        <v>103</v>
      </c>
      <c r="D42" s="159"/>
      <c r="E42" s="159"/>
      <c r="F42" s="160"/>
      <c r="G42" s="13" t="s">
        <v>13</v>
      </c>
      <c r="H42" s="16"/>
    </row>
    <row r="43" spans="2:11" ht="33.6" customHeight="1" x14ac:dyDescent="0.3">
      <c r="B43" s="11">
        <v>20</v>
      </c>
      <c r="C43" s="281" t="s">
        <v>104</v>
      </c>
      <c r="D43" s="152"/>
      <c r="E43" s="152"/>
      <c r="F43" s="153"/>
      <c r="G43" s="154" t="s">
        <v>13</v>
      </c>
      <c r="H43" s="156"/>
    </row>
    <row r="44" spans="2:11" ht="40.5" customHeight="1" thickBot="1" x14ac:dyDescent="0.35">
      <c r="B44" s="12" t="s">
        <v>105</v>
      </c>
      <c r="C44" s="158" t="s">
        <v>106</v>
      </c>
      <c r="D44" s="159"/>
      <c r="E44" s="159"/>
      <c r="F44" s="160"/>
      <c r="G44" s="155"/>
      <c r="H44" s="157"/>
    </row>
    <row r="45" spans="2:11" ht="25.95" customHeight="1" x14ac:dyDescent="0.3">
      <c r="B45" s="11">
        <v>21</v>
      </c>
      <c r="C45" s="281" t="s">
        <v>107</v>
      </c>
      <c r="D45" s="152"/>
      <c r="E45" s="152"/>
      <c r="F45" s="153"/>
      <c r="G45" s="154" t="s">
        <v>13</v>
      </c>
      <c r="H45" s="156"/>
    </row>
    <row r="46" spans="2:11" ht="25.5" customHeight="1" thickBot="1" x14ac:dyDescent="0.35">
      <c r="B46" s="12" t="s">
        <v>108</v>
      </c>
      <c r="C46" s="158" t="s">
        <v>109</v>
      </c>
      <c r="D46" s="159"/>
      <c r="E46" s="159"/>
      <c r="F46" s="160"/>
      <c r="G46" s="155"/>
      <c r="H46" s="157"/>
    </row>
    <row r="47" spans="2:11" ht="31.2" customHeight="1" x14ac:dyDescent="0.3">
      <c r="B47" s="161" t="s">
        <v>21</v>
      </c>
      <c r="C47" s="162"/>
      <c r="D47" s="162"/>
      <c r="E47" s="162"/>
      <c r="F47" s="162"/>
      <c r="G47" s="162"/>
      <c r="H47" s="163"/>
    </row>
    <row r="48" spans="2:11" ht="27" customHeight="1" x14ac:dyDescent="0.3">
      <c r="B48" s="23">
        <v>1</v>
      </c>
      <c r="C48" s="141" t="s">
        <v>110</v>
      </c>
      <c r="D48" s="142"/>
      <c r="E48" s="142"/>
      <c r="F48" s="143"/>
      <c r="G48" s="9" t="s">
        <v>13</v>
      </c>
      <c r="H48" s="39"/>
    </row>
    <row r="49" spans="2:8" ht="126.75" customHeight="1" thickBot="1" x14ac:dyDescent="0.35">
      <c r="B49" s="24">
        <v>2</v>
      </c>
      <c r="C49" s="144" t="s">
        <v>113</v>
      </c>
      <c r="D49" s="145"/>
      <c r="E49" s="145"/>
      <c r="F49" s="146"/>
      <c r="G49" s="9" t="s">
        <v>13</v>
      </c>
      <c r="H49" s="42"/>
    </row>
    <row r="50" spans="2:8" ht="32.4" customHeight="1" thickBot="1" x14ac:dyDescent="0.35">
      <c r="B50" s="147" t="s">
        <v>111</v>
      </c>
      <c r="C50" s="148"/>
      <c r="D50" s="148"/>
      <c r="E50" s="148"/>
      <c r="F50" s="149"/>
      <c r="G50" s="150" t="s">
        <v>13</v>
      </c>
      <c r="H50" s="151"/>
    </row>
  </sheetData>
  <mergeCells count="67">
    <mergeCell ref="B5:C5"/>
    <mergeCell ref="D5:H5"/>
    <mergeCell ref="C12:F12"/>
    <mergeCell ref="C13:F13"/>
    <mergeCell ref="B2:H2"/>
    <mergeCell ref="B3:C3"/>
    <mergeCell ref="D3:H3"/>
    <mergeCell ref="B4:C4"/>
    <mergeCell ref="D4:H4"/>
    <mergeCell ref="C14:F14"/>
    <mergeCell ref="C15:F15"/>
    <mergeCell ref="C16:F16"/>
    <mergeCell ref="C17:F17"/>
    <mergeCell ref="B6:H6"/>
    <mergeCell ref="C7:F7"/>
    <mergeCell ref="C8:F8"/>
    <mergeCell ref="C9:F9"/>
    <mergeCell ref="C10:F10"/>
    <mergeCell ref="C11:F11"/>
    <mergeCell ref="C27:F27"/>
    <mergeCell ref="C18:F18"/>
    <mergeCell ref="G18:G19"/>
    <mergeCell ref="H18:H19"/>
    <mergeCell ref="C19:F19"/>
    <mergeCell ref="C20:F20"/>
    <mergeCell ref="G20:G21"/>
    <mergeCell ref="H20:H21"/>
    <mergeCell ref="C21:F21"/>
    <mergeCell ref="C22:F22"/>
    <mergeCell ref="C23:F23"/>
    <mergeCell ref="C24:F24"/>
    <mergeCell ref="C25:F25"/>
    <mergeCell ref="C26:F26"/>
    <mergeCell ref="C30:F30"/>
    <mergeCell ref="C28:F28"/>
    <mergeCell ref="C29:F29"/>
    <mergeCell ref="B33:B34"/>
    <mergeCell ref="C33:F33"/>
    <mergeCell ref="C37:F37"/>
    <mergeCell ref="C31:F31"/>
    <mergeCell ref="C32:F32"/>
    <mergeCell ref="H38:H39"/>
    <mergeCell ref="C39:F39"/>
    <mergeCell ref="G33:G34"/>
    <mergeCell ref="H33:H34"/>
    <mergeCell ref="C34:F34"/>
    <mergeCell ref="C35:F35"/>
    <mergeCell ref="C36:F36"/>
    <mergeCell ref="B38:B39"/>
    <mergeCell ref="C38:F38"/>
    <mergeCell ref="G38:G39"/>
    <mergeCell ref="C40:F40"/>
    <mergeCell ref="C41:F41"/>
    <mergeCell ref="C42:F42"/>
    <mergeCell ref="C43:F43"/>
    <mergeCell ref="G43:G44"/>
    <mergeCell ref="H43:H44"/>
    <mergeCell ref="C44:F44"/>
    <mergeCell ref="C48:F48"/>
    <mergeCell ref="C49:F49"/>
    <mergeCell ref="B50:F50"/>
    <mergeCell ref="G50:H50"/>
    <mergeCell ref="C45:F45"/>
    <mergeCell ref="G45:G46"/>
    <mergeCell ref="H45:H46"/>
    <mergeCell ref="C46:F46"/>
    <mergeCell ref="B47:H47"/>
  </mergeCells>
  <conditionalFormatting sqref="G8">
    <cfRule type="cellIs" dxfId="133" priority="24" operator="equal">
      <formula>"NIE"</formula>
    </cfRule>
    <cfRule type="cellIs" dxfId="132" priority="22" operator="equal">
      <formula>"NIE DOTYCZY"</formula>
    </cfRule>
    <cfRule type="containsText" dxfId="131" priority="23" operator="containsText" text="TAK">
      <formula>NOT(ISERROR(SEARCH("TAK",G8)))</formula>
    </cfRule>
  </conditionalFormatting>
  <conditionalFormatting sqref="G15">
    <cfRule type="cellIs" dxfId="130" priority="19" operator="equal">
      <formula>"NIE DOTYCZY"</formula>
    </cfRule>
    <cfRule type="containsText" dxfId="129" priority="20" operator="containsText" text="TAK">
      <formula>NOT(ISERROR(SEARCH("TAK",G15)))</formula>
    </cfRule>
    <cfRule type="cellIs" dxfId="128" priority="21" operator="equal">
      <formula>"NIE"</formula>
    </cfRule>
  </conditionalFormatting>
  <conditionalFormatting sqref="G18">
    <cfRule type="cellIs" dxfId="127" priority="66" operator="equal">
      <formula>"NIE"</formula>
    </cfRule>
    <cfRule type="cellIs" dxfId="126" priority="64" operator="equal">
      <formula>"NIE DOTYCZY"</formula>
    </cfRule>
    <cfRule type="containsText" dxfId="125" priority="65" operator="containsText" text="TAK">
      <formula>NOT(ISERROR(SEARCH("TAK",G18)))</formula>
    </cfRule>
  </conditionalFormatting>
  <conditionalFormatting sqref="G20">
    <cfRule type="cellIs" dxfId="124" priority="31" operator="equal">
      <formula>"NIE DOTYCZY"</formula>
    </cfRule>
    <cfRule type="containsText" dxfId="123" priority="32" operator="containsText" text="TAK">
      <formula>NOT(ISERROR(SEARCH("TAK",G20)))</formula>
    </cfRule>
    <cfRule type="cellIs" dxfId="122" priority="33" operator="equal">
      <formula>"NIE"</formula>
    </cfRule>
  </conditionalFormatting>
  <conditionalFormatting sqref="G22">
    <cfRule type="cellIs" dxfId="121" priority="16" operator="equal">
      <formula>"NIE DOTYCZY"</formula>
    </cfRule>
    <cfRule type="containsText" dxfId="120" priority="17" operator="containsText" text="TAK">
      <formula>NOT(ISERROR(SEARCH("TAK",G22)))</formula>
    </cfRule>
    <cfRule type="cellIs" dxfId="119" priority="18" operator="equal">
      <formula>"NIE"</formula>
    </cfRule>
  </conditionalFormatting>
  <conditionalFormatting sqref="G30">
    <cfRule type="cellIs" dxfId="118" priority="13" operator="equal">
      <formula>"NIE DOTYCZY"</formula>
    </cfRule>
    <cfRule type="containsText" dxfId="117" priority="14" operator="containsText" text="TAK">
      <formula>NOT(ISERROR(SEARCH("TAK",G30)))</formula>
    </cfRule>
    <cfRule type="cellIs" dxfId="116" priority="15" operator="equal">
      <formula>"NIE"</formula>
    </cfRule>
  </conditionalFormatting>
  <conditionalFormatting sqref="G33">
    <cfRule type="cellIs" dxfId="115" priority="55" operator="equal">
      <formula>"NIE DOTYCZY"</formula>
    </cfRule>
    <cfRule type="containsText" dxfId="114" priority="56" operator="containsText" text="TAK">
      <formula>NOT(ISERROR(SEARCH("TAK",G33)))</formula>
    </cfRule>
    <cfRule type="cellIs" dxfId="113" priority="57" operator="equal">
      <formula>"NIE"</formula>
    </cfRule>
  </conditionalFormatting>
  <conditionalFormatting sqref="G35">
    <cfRule type="cellIs" dxfId="112" priority="10" operator="equal">
      <formula>"NIE DOTYCZY"</formula>
    </cfRule>
    <cfRule type="containsText" dxfId="111" priority="11" operator="containsText" text="TAK">
      <formula>NOT(ISERROR(SEARCH("TAK",G35)))</formula>
    </cfRule>
    <cfRule type="cellIs" dxfId="110" priority="12" operator="equal">
      <formula>"NIE"</formula>
    </cfRule>
  </conditionalFormatting>
  <conditionalFormatting sqref="G38">
    <cfRule type="cellIs" dxfId="109" priority="46" operator="equal">
      <formula>"NIE DOTYCZY"</formula>
    </cfRule>
    <cfRule type="containsText" dxfId="108" priority="47" operator="containsText" text="TAK">
      <formula>NOT(ISERROR(SEARCH("TAK",G38)))</formula>
    </cfRule>
    <cfRule type="cellIs" dxfId="107" priority="48" operator="equal">
      <formula>"NIE"</formula>
    </cfRule>
  </conditionalFormatting>
  <conditionalFormatting sqref="G40">
    <cfRule type="cellIs" dxfId="106" priority="6" operator="equal">
      <formula>"NIE"</formula>
    </cfRule>
    <cfRule type="cellIs" dxfId="105" priority="4" operator="equal">
      <formula>"NIE DOTYCZY"</formula>
    </cfRule>
    <cfRule type="containsText" dxfId="104" priority="5" operator="containsText" text="TAK">
      <formula>NOT(ISERROR(SEARCH("TAK",G40)))</formula>
    </cfRule>
  </conditionalFormatting>
  <conditionalFormatting sqref="G43">
    <cfRule type="containsText" dxfId="103" priority="29" operator="containsText" text="TAK">
      <formula>NOT(ISERROR(SEARCH("TAK",G43)))</formula>
    </cfRule>
    <cfRule type="cellIs" dxfId="102" priority="30" operator="equal">
      <formula>"NIE"</formula>
    </cfRule>
    <cfRule type="cellIs" dxfId="101" priority="28" operator="equal">
      <formula>"NIE DOTYCZY"</formula>
    </cfRule>
  </conditionalFormatting>
  <conditionalFormatting sqref="G45">
    <cfRule type="cellIs" dxfId="100" priority="25" operator="equal">
      <formula>"NIE DOTYCZY"</formula>
    </cfRule>
    <cfRule type="cellIs" dxfId="99" priority="27" operator="equal">
      <formula>"NIE"</formula>
    </cfRule>
    <cfRule type="containsText" dxfId="98" priority="26" operator="containsText" text="TAK">
      <formula>NOT(ISERROR(SEARCH("TAK",G45)))</formula>
    </cfRule>
  </conditionalFormatting>
  <conditionalFormatting sqref="G48:G50">
    <cfRule type="cellIs" dxfId="97" priority="34" operator="equal">
      <formula>"NIE DOTYCZY"</formula>
    </cfRule>
    <cfRule type="containsText" dxfId="96" priority="35" operator="containsText" text="TAK">
      <formula>NOT(ISERROR(SEARCH("TAK",G48)))</formula>
    </cfRule>
    <cfRule type="cellIs" dxfId="95" priority="36" operator="equal">
      <formula>"NIE"</formula>
    </cfRule>
  </conditionalFormatting>
  <pageMargins left="0.7" right="0.7" top="0.75" bottom="0.75" header="0.3" footer="0.3"/>
  <pageSetup paperSize="9" scale="66"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robocze!$B$3:$B$4</xm:f>
          </x14:formula1>
          <xm:sqref>G48:G49</xm:sqref>
        </x14:dataValidation>
        <x14:dataValidation type="list" allowBlank="1" showInputMessage="1" showErrorMessage="1" xr:uid="{00000000-0002-0000-0100-000001000000}">
          <x14:formula1>
            <xm:f>robocze!$B$7:$B$9</xm:f>
          </x14:formula1>
          <xm:sqref>G50</xm:sqref>
        </x14:dataValidation>
        <x14:dataValidation type="list" allowBlank="1" showInputMessage="1" showErrorMessage="1" xr:uid="{00000000-0002-0000-0100-000002000000}">
          <x14:formula1>
            <xm:f>robocze!$B$3:$B$5</xm:f>
          </x14:formula1>
          <xm:sqref>G8:G18 G20 G45 G40:G43 G22:G33 G35:G38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37"/>
  <sheetViews>
    <sheetView tabSelected="1" topLeftCell="B31" workbookViewId="0">
      <selection activeCell="C16" sqref="C16:F16"/>
    </sheetView>
  </sheetViews>
  <sheetFormatPr defaultRowHeight="14.4" x14ac:dyDescent="0.3"/>
  <cols>
    <col min="2" max="2" width="8.88671875" style="7"/>
    <col min="3" max="3" width="34.5546875" customWidth="1"/>
    <col min="6" max="6" width="15" customWidth="1"/>
    <col min="7" max="7" width="14.33203125" customWidth="1"/>
    <col min="8" max="8" width="40.109375" customWidth="1"/>
  </cols>
  <sheetData>
    <row r="1" spans="2:8" ht="15" thickBot="1" x14ac:dyDescent="0.35"/>
    <row r="2" spans="2:8" ht="57.6" customHeight="1" thickBot="1" x14ac:dyDescent="0.35">
      <c r="B2" s="105" t="s">
        <v>0</v>
      </c>
      <c r="C2" s="192"/>
      <c r="D2" s="192"/>
      <c r="E2" s="192"/>
      <c r="F2" s="192"/>
      <c r="G2" s="192"/>
      <c r="H2" s="193"/>
    </row>
    <row r="3" spans="2:8" ht="31.2" customHeight="1" x14ac:dyDescent="0.3">
      <c r="B3" s="97" t="s">
        <v>5</v>
      </c>
      <c r="C3" s="98"/>
      <c r="D3" s="99" t="str">
        <f>'I etap oceny strona tytułowa'!D7:H7</f>
        <v>xxxxxxxxxxxxx</v>
      </c>
      <c r="E3" s="100"/>
      <c r="F3" s="100"/>
      <c r="G3" s="100"/>
      <c r="H3" s="101"/>
    </row>
    <row r="4" spans="2:8" ht="31.2" customHeight="1" x14ac:dyDescent="0.3">
      <c r="B4" s="84" t="s">
        <v>6</v>
      </c>
      <c r="C4" s="85"/>
      <c r="D4" s="86" t="str">
        <f>'I etap oceny strona tytułowa'!D8:H8</f>
        <v>FENX.02.04-00.00.01-xxxxx/xx</v>
      </c>
      <c r="E4" s="87"/>
      <c r="F4" s="87"/>
      <c r="G4" s="87"/>
      <c r="H4" s="88"/>
    </row>
    <row r="5" spans="2:8" ht="31.2" customHeight="1" thickBot="1" x14ac:dyDescent="0.35">
      <c r="B5" s="92" t="s">
        <v>7</v>
      </c>
      <c r="C5" s="93"/>
      <c r="D5" s="191" t="str">
        <f>'I etap oceny strona tytułowa'!D9:H9</f>
        <v>xxxxxxxxxxxxx</v>
      </c>
      <c r="E5" s="95"/>
      <c r="F5" s="95"/>
      <c r="G5" s="95"/>
      <c r="H5" s="96"/>
    </row>
    <row r="6" spans="2:8" ht="50.25" customHeight="1" x14ac:dyDescent="0.3">
      <c r="B6" s="208" t="s">
        <v>193</v>
      </c>
      <c r="C6" s="209"/>
      <c r="D6" s="209"/>
      <c r="E6" s="209"/>
      <c r="F6" s="209"/>
      <c r="G6" s="209"/>
      <c r="H6" s="210"/>
    </row>
    <row r="7" spans="2:8" ht="43.8" thickBot="1" x14ac:dyDescent="0.35">
      <c r="B7" s="80" t="s">
        <v>289</v>
      </c>
      <c r="C7" s="211" t="s">
        <v>23</v>
      </c>
      <c r="D7" s="212"/>
      <c r="E7" s="212"/>
      <c r="F7" s="213"/>
      <c r="G7" s="28" t="s">
        <v>24</v>
      </c>
      <c r="H7" s="29" t="s">
        <v>25</v>
      </c>
    </row>
    <row r="8" spans="2:8" ht="42.6" customHeight="1" x14ac:dyDescent="0.3">
      <c r="B8" s="11">
        <v>1</v>
      </c>
      <c r="C8" s="194" t="s">
        <v>288</v>
      </c>
      <c r="D8" s="194"/>
      <c r="E8" s="194"/>
      <c r="F8" s="194"/>
      <c r="G8" s="20" t="str">
        <f>IF(AND(G11="TAK",G10="TAK",G9="TAK"),"TAK","NIE")</f>
        <v>TAK</v>
      </c>
      <c r="H8" s="15"/>
    </row>
    <row r="9" spans="2:8" ht="51.75" customHeight="1" x14ac:dyDescent="0.3">
      <c r="B9" s="81" t="s">
        <v>26</v>
      </c>
      <c r="C9" s="214" t="s">
        <v>295</v>
      </c>
      <c r="D9" s="215"/>
      <c r="E9" s="215"/>
      <c r="F9" s="216"/>
      <c r="G9" s="9" t="s">
        <v>13</v>
      </c>
      <c r="H9" s="21"/>
    </row>
    <row r="10" spans="2:8" ht="67.5" customHeight="1" x14ac:dyDescent="0.3">
      <c r="B10" s="81" t="s">
        <v>28</v>
      </c>
      <c r="C10" s="214" t="s">
        <v>296</v>
      </c>
      <c r="D10" s="215"/>
      <c r="E10" s="215"/>
      <c r="F10" s="216"/>
      <c r="G10" s="9" t="s">
        <v>13</v>
      </c>
      <c r="H10" s="21"/>
    </row>
    <row r="11" spans="2:8" ht="87" customHeight="1" thickBot="1" x14ac:dyDescent="0.35">
      <c r="B11" s="18" t="s">
        <v>30</v>
      </c>
      <c r="C11" s="205" t="s">
        <v>297</v>
      </c>
      <c r="D11" s="206"/>
      <c r="E11" s="206"/>
      <c r="F11" s="207"/>
      <c r="G11" s="9" t="s">
        <v>13</v>
      </c>
      <c r="H11" s="21"/>
    </row>
    <row r="12" spans="2:8" ht="63.75" customHeight="1" x14ac:dyDescent="0.3">
      <c r="B12" s="11">
        <v>2</v>
      </c>
      <c r="C12" s="202" t="s">
        <v>161</v>
      </c>
      <c r="D12" s="203"/>
      <c r="E12" s="203"/>
      <c r="F12" s="204"/>
      <c r="G12" s="20" t="str">
        <f>IF(AND(G13="TAK"),"TAK","NIE")</f>
        <v>TAK</v>
      </c>
      <c r="H12" s="15"/>
    </row>
    <row r="13" spans="2:8" ht="48.75" customHeight="1" thickBot="1" x14ac:dyDescent="0.35">
      <c r="B13" s="12" t="s">
        <v>38</v>
      </c>
      <c r="C13" s="205" t="s">
        <v>298</v>
      </c>
      <c r="D13" s="206"/>
      <c r="E13" s="206"/>
      <c r="F13" s="207"/>
      <c r="G13" s="13" t="s">
        <v>13</v>
      </c>
      <c r="H13" s="14"/>
    </row>
    <row r="14" spans="2:8" ht="84.75" customHeight="1" x14ac:dyDescent="0.3">
      <c r="B14" s="11">
        <v>3</v>
      </c>
      <c r="C14" s="202" t="s">
        <v>299</v>
      </c>
      <c r="D14" s="203"/>
      <c r="E14" s="203"/>
      <c r="F14" s="204"/>
      <c r="G14" s="20" t="str">
        <f>IF(AND(G16="TAK"),"TAK","NIE")</f>
        <v>TAK</v>
      </c>
      <c r="H14" s="15"/>
    </row>
    <row r="15" spans="2:8" ht="84.75" customHeight="1" thickBot="1" x14ac:dyDescent="0.35">
      <c r="B15" s="83" t="s">
        <v>42</v>
      </c>
      <c r="C15" s="205" t="s">
        <v>310</v>
      </c>
      <c r="D15" s="206"/>
      <c r="E15" s="206"/>
      <c r="F15" s="207"/>
      <c r="G15" s="13" t="s">
        <v>13</v>
      </c>
      <c r="H15" s="14"/>
    </row>
    <row r="16" spans="2:8" ht="123.75" customHeight="1" thickBot="1" x14ac:dyDescent="0.35">
      <c r="B16" s="12" t="s">
        <v>309</v>
      </c>
      <c r="C16" s="205" t="s">
        <v>311</v>
      </c>
      <c r="D16" s="206"/>
      <c r="E16" s="206"/>
      <c r="F16" s="207"/>
      <c r="G16" s="13" t="s">
        <v>13</v>
      </c>
      <c r="H16" s="14"/>
    </row>
    <row r="17" spans="2:8" ht="40.200000000000003" customHeight="1" x14ac:dyDescent="0.3">
      <c r="B17" s="11">
        <v>4</v>
      </c>
      <c r="C17" s="202" t="s">
        <v>162</v>
      </c>
      <c r="D17" s="203"/>
      <c r="E17" s="203"/>
      <c r="F17" s="204"/>
      <c r="G17" s="20" t="str">
        <f>IF(AND(G18="TAK"),"TAK","NIE")</f>
        <v>TAK</v>
      </c>
      <c r="H17" s="15"/>
    </row>
    <row r="18" spans="2:8" ht="43.5" customHeight="1" thickBot="1" x14ac:dyDescent="0.35">
      <c r="B18" s="18" t="s">
        <v>44</v>
      </c>
      <c r="C18" s="205" t="s">
        <v>163</v>
      </c>
      <c r="D18" s="206"/>
      <c r="E18" s="206"/>
      <c r="F18" s="207"/>
      <c r="G18" s="9" t="s">
        <v>13</v>
      </c>
      <c r="H18" s="21"/>
    </row>
    <row r="19" spans="2:8" ht="90" customHeight="1" x14ac:dyDescent="0.3">
      <c r="B19" s="11">
        <v>5</v>
      </c>
      <c r="C19" s="194" t="s">
        <v>165</v>
      </c>
      <c r="D19" s="194"/>
      <c r="E19" s="194"/>
      <c r="F19" s="194"/>
      <c r="G19" s="20" t="str">
        <f>IF(AND(G20="TAK"),"TAK","NIE")</f>
        <v>TAK</v>
      </c>
      <c r="H19" s="15"/>
    </row>
    <row r="20" spans="2:8" ht="39.6" customHeight="1" thickBot="1" x14ac:dyDescent="0.35">
      <c r="B20" s="18" t="s">
        <v>47</v>
      </c>
      <c r="C20" s="195" t="s">
        <v>164</v>
      </c>
      <c r="D20" s="195"/>
      <c r="E20" s="195"/>
      <c r="F20" s="195"/>
      <c r="G20" s="9" t="s">
        <v>13</v>
      </c>
      <c r="H20" s="21"/>
    </row>
    <row r="21" spans="2:8" ht="57" customHeight="1" x14ac:dyDescent="0.3">
      <c r="B21" s="11">
        <v>6</v>
      </c>
      <c r="C21" s="194" t="s">
        <v>167</v>
      </c>
      <c r="D21" s="194"/>
      <c r="E21" s="194"/>
      <c r="F21" s="194"/>
      <c r="G21" s="20" t="str">
        <f>IF(AND(G22="TAK"),"TAK","NIE")</f>
        <v>TAK</v>
      </c>
      <c r="H21" s="15"/>
    </row>
    <row r="22" spans="2:8" ht="141.75" customHeight="1" thickBot="1" x14ac:dyDescent="0.35">
      <c r="B22" s="18" t="s">
        <v>166</v>
      </c>
      <c r="C22" s="195" t="s">
        <v>168</v>
      </c>
      <c r="D22" s="195"/>
      <c r="E22" s="195"/>
      <c r="F22" s="195"/>
      <c r="G22" s="9" t="s">
        <v>13</v>
      </c>
      <c r="H22" s="21"/>
    </row>
    <row r="23" spans="2:8" ht="32.25" customHeight="1" x14ac:dyDescent="0.3">
      <c r="B23" s="11">
        <v>7</v>
      </c>
      <c r="C23" s="194" t="s">
        <v>170</v>
      </c>
      <c r="D23" s="194"/>
      <c r="E23" s="194"/>
      <c r="F23" s="194"/>
      <c r="G23" s="20" t="str">
        <f>IF(AND(G24="TAK", G25="TAK", G26="TAK"),"TAK","NIE")</f>
        <v>TAK</v>
      </c>
      <c r="H23" s="15"/>
    </row>
    <row r="24" spans="2:8" ht="60.75" customHeight="1" x14ac:dyDescent="0.3">
      <c r="B24" s="18" t="s">
        <v>169</v>
      </c>
      <c r="C24" s="195" t="s">
        <v>173</v>
      </c>
      <c r="D24" s="195"/>
      <c r="E24" s="195"/>
      <c r="F24" s="195"/>
      <c r="G24" s="9" t="s">
        <v>13</v>
      </c>
      <c r="H24" s="21"/>
    </row>
    <row r="25" spans="2:8" ht="39.6" customHeight="1" x14ac:dyDescent="0.3">
      <c r="B25" s="58" t="s">
        <v>171</v>
      </c>
      <c r="C25" s="195" t="s">
        <v>172</v>
      </c>
      <c r="D25" s="195"/>
      <c r="E25" s="195"/>
      <c r="F25" s="195"/>
      <c r="G25" s="9" t="s">
        <v>13</v>
      </c>
      <c r="H25" s="59"/>
    </row>
    <row r="26" spans="2:8" ht="71.25" customHeight="1" x14ac:dyDescent="0.3">
      <c r="B26" s="18" t="s">
        <v>174</v>
      </c>
      <c r="C26" s="195" t="s">
        <v>175</v>
      </c>
      <c r="D26" s="195"/>
      <c r="E26" s="195"/>
      <c r="F26" s="195"/>
      <c r="G26" s="9" t="s">
        <v>13</v>
      </c>
      <c r="H26" s="59"/>
    </row>
    <row r="27" spans="2:8" ht="51.75" customHeight="1" thickBot="1" x14ac:dyDescent="0.35">
      <c r="B27" s="18" t="s">
        <v>176</v>
      </c>
      <c r="C27" s="195" t="s">
        <v>177</v>
      </c>
      <c r="D27" s="195"/>
      <c r="E27" s="195"/>
      <c r="F27" s="195"/>
      <c r="G27" s="9" t="s">
        <v>13</v>
      </c>
      <c r="H27" s="59"/>
    </row>
    <row r="28" spans="2:8" ht="51.75" customHeight="1" x14ac:dyDescent="0.3">
      <c r="B28" s="11">
        <v>8</v>
      </c>
      <c r="C28" s="194" t="s">
        <v>178</v>
      </c>
      <c r="D28" s="194"/>
      <c r="E28" s="194"/>
      <c r="F28" s="194"/>
      <c r="G28" s="20" t="str">
        <f>IF(AND(G29="TAK"),"TAK","NIE")</f>
        <v>TAK</v>
      </c>
      <c r="H28" s="15"/>
    </row>
    <row r="29" spans="2:8" ht="127.5" customHeight="1" thickBot="1" x14ac:dyDescent="0.35">
      <c r="B29" s="18" t="s">
        <v>65</v>
      </c>
      <c r="C29" s="195" t="s">
        <v>179</v>
      </c>
      <c r="D29" s="195"/>
      <c r="E29" s="195"/>
      <c r="F29" s="195"/>
      <c r="G29" s="9" t="s">
        <v>13</v>
      </c>
      <c r="H29" s="21"/>
    </row>
    <row r="30" spans="2:8" ht="51.75" customHeight="1" x14ac:dyDescent="0.3">
      <c r="B30" s="11">
        <v>9</v>
      </c>
      <c r="C30" s="194" t="s">
        <v>180</v>
      </c>
      <c r="D30" s="194"/>
      <c r="E30" s="194"/>
      <c r="F30" s="194"/>
      <c r="G30" s="20" t="str">
        <f>IF(AND(G31="TAK"),"TAK","NIE")</f>
        <v>TAK</v>
      </c>
      <c r="H30" s="15"/>
    </row>
    <row r="31" spans="2:8" ht="51.75" customHeight="1" thickBot="1" x14ac:dyDescent="0.35">
      <c r="B31" s="18" t="s">
        <v>182</v>
      </c>
      <c r="C31" s="195" t="s">
        <v>181</v>
      </c>
      <c r="D31" s="195"/>
      <c r="E31" s="195"/>
      <c r="F31" s="195"/>
      <c r="G31" s="9" t="s">
        <v>13</v>
      </c>
      <c r="H31" s="21"/>
    </row>
    <row r="32" spans="2:8" ht="29.4" customHeight="1" x14ac:dyDescent="0.3">
      <c r="B32" s="11">
        <v>10</v>
      </c>
      <c r="C32" s="194" t="s">
        <v>183</v>
      </c>
      <c r="D32" s="194"/>
      <c r="E32" s="194"/>
      <c r="F32" s="194"/>
      <c r="G32" s="182" t="s">
        <v>13</v>
      </c>
      <c r="H32" s="15"/>
    </row>
    <row r="33" spans="2:8" ht="29.25" customHeight="1" thickBot="1" x14ac:dyDescent="0.35">
      <c r="B33" s="12" t="s">
        <v>71</v>
      </c>
      <c r="C33" s="200" t="s">
        <v>184</v>
      </c>
      <c r="D33" s="200"/>
      <c r="E33" s="200"/>
      <c r="F33" s="200"/>
      <c r="G33" s="183"/>
      <c r="H33" s="14"/>
    </row>
    <row r="34" spans="2:8" ht="31.95" customHeight="1" x14ac:dyDescent="0.3">
      <c r="B34" s="161" t="s">
        <v>112</v>
      </c>
      <c r="C34" s="197"/>
      <c r="D34" s="197"/>
      <c r="E34" s="197"/>
      <c r="F34" s="197"/>
      <c r="G34" s="197"/>
      <c r="H34" s="198"/>
    </row>
    <row r="35" spans="2:8" ht="30.6" customHeight="1" x14ac:dyDescent="0.3">
      <c r="B35" s="23">
        <v>1</v>
      </c>
      <c r="C35" s="196" t="s">
        <v>110</v>
      </c>
      <c r="D35" s="196"/>
      <c r="E35" s="196"/>
      <c r="F35" s="196"/>
      <c r="G35" s="9" t="s">
        <v>13</v>
      </c>
      <c r="H35" s="21"/>
    </row>
    <row r="36" spans="2:8" ht="40.950000000000003" customHeight="1" thickBot="1" x14ac:dyDescent="0.35">
      <c r="B36" s="24">
        <v>2</v>
      </c>
      <c r="C36" s="199" t="s">
        <v>113</v>
      </c>
      <c r="D36" s="199"/>
      <c r="E36" s="199"/>
      <c r="F36" s="199"/>
      <c r="G36" s="6" t="s">
        <v>13</v>
      </c>
      <c r="H36" s="25"/>
    </row>
    <row r="37" spans="2:8" ht="30.6" customHeight="1" thickBot="1" x14ac:dyDescent="0.35">
      <c r="B37" s="147" t="s">
        <v>114</v>
      </c>
      <c r="C37" s="148"/>
      <c r="D37" s="148"/>
      <c r="E37" s="148"/>
      <c r="F37" s="148"/>
      <c r="G37" s="201" t="s">
        <v>13</v>
      </c>
      <c r="H37" s="151"/>
    </row>
  </sheetData>
  <mergeCells count="41">
    <mergeCell ref="C12:F12"/>
    <mergeCell ref="C8:F8"/>
    <mergeCell ref="C13:F13"/>
    <mergeCell ref="B5:C5"/>
    <mergeCell ref="D5:H5"/>
    <mergeCell ref="B6:H6"/>
    <mergeCell ref="C7:F7"/>
    <mergeCell ref="C11:F11"/>
    <mergeCell ref="C9:F9"/>
    <mergeCell ref="C10:F10"/>
    <mergeCell ref="B2:H2"/>
    <mergeCell ref="B3:C3"/>
    <mergeCell ref="D3:H3"/>
    <mergeCell ref="B4:C4"/>
    <mergeCell ref="D4:H4"/>
    <mergeCell ref="C25:F25"/>
    <mergeCell ref="C26:F26"/>
    <mergeCell ref="C27:F27"/>
    <mergeCell ref="C14:F14"/>
    <mergeCell ref="C16:F16"/>
    <mergeCell ref="C20:F20"/>
    <mergeCell ref="C21:F21"/>
    <mergeCell ref="C22:F22"/>
    <mergeCell ref="C23:F23"/>
    <mergeCell ref="C24:F24"/>
    <mergeCell ref="C18:F18"/>
    <mergeCell ref="C19:F19"/>
    <mergeCell ref="C17:F17"/>
    <mergeCell ref="C15:F15"/>
    <mergeCell ref="C36:F36"/>
    <mergeCell ref="G32:G33"/>
    <mergeCell ref="B37:F37"/>
    <mergeCell ref="C33:F33"/>
    <mergeCell ref="G37:H37"/>
    <mergeCell ref="C28:F28"/>
    <mergeCell ref="C29:F29"/>
    <mergeCell ref="C30:F30"/>
    <mergeCell ref="C31:F31"/>
    <mergeCell ref="C35:F35"/>
    <mergeCell ref="B34:H34"/>
    <mergeCell ref="C32:F32"/>
  </mergeCells>
  <conditionalFormatting sqref="G8">
    <cfRule type="cellIs" dxfId="94" priority="27" operator="equal">
      <formula>"NIE"</formula>
    </cfRule>
    <cfRule type="containsText" dxfId="93" priority="26" operator="containsText" text="TAK">
      <formula>NOT(ISERROR(SEARCH("TAK",G8)))</formula>
    </cfRule>
    <cfRule type="cellIs" dxfId="92" priority="25" operator="equal">
      <formula>"NIE DOTYCZY"</formula>
    </cfRule>
  </conditionalFormatting>
  <conditionalFormatting sqref="G12">
    <cfRule type="cellIs" dxfId="91" priority="36" operator="equal">
      <formula>"NIE"</formula>
    </cfRule>
    <cfRule type="containsText" dxfId="90" priority="35" operator="containsText" text="TAK">
      <formula>NOT(ISERROR(SEARCH("TAK",G12)))</formula>
    </cfRule>
    <cfRule type="cellIs" dxfId="89" priority="34" operator="equal">
      <formula>"NIE DOTYCZY"</formula>
    </cfRule>
  </conditionalFormatting>
  <conditionalFormatting sqref="G14">
    <cfRule type="cellIs" dxfId="88" priority="1" operator="equal">
      <formula>"NIE DOTYCZY"</formula>
    </cfRule>
    <cfRule type="containsText" dxfId="87" priority="2" operator="containsText" text="TAK">
      <formula>NOT(ISERROR(SEARCH("TAK",G14)))</formula>
    </cfRule>
    <cfRule type="cellIs" dxfId="86" priority="3" operator="equal">
      <formula>"NIE"</formula>
    </cfRule>
  </conditionalFormatting>
  <conditionalFormatting sqref="G17">
    <cfRule type="cellIs" dxfId="85" priority="30" operator="equal">
      <formula>"NIE"</formula>
    </cfRule>
    <cfRule type="containsText" dxfId="84" priority="29" operator="containsText" text="TAK">
      <formula>NOT(ISERROR(SEARCH("TAK",G17)))</formula>
    </cfRule>
    <cfRule type="cellIs" dxfId="83" priority="28" operator="equal">
      <formula>"NIE DOTYCZY"</formula>
    </cfRule>
  </conditionalFormatting>
  <conditionalFormatting sqref="G19">
    <cfRule type="cellIs" dxfId="82" priority="16" operator="equal">
      <formula>"NIE DOTYCZY"</formula>
    </cfRule>
    <cfRule type="containsText" dxfId="81" priority="17" operator="containsText" text="TAK">
      <formula>NOT(ISERROR(SEARCH("TAK",G19)))</formula>
    </cfRule>
    <cfRule type="cellIs" dxfId="80" priority="18" operator="equal">
      <formula>"NIE"</formula>
    </cfRule>
  </conditionalFormatting>
  <conditionalFormatting sqref="G21">
    <cfRule type="cellIs" dxfId="79" priority="15" operator="equal">
      <formula>"NIE"</formula>
    </cfRule>
    <cfRule type="containsText" dxfId="78" priority="14" operator="containsText" text="TAK">
      <formula>NOT(ISERROR(SEARCH("TAK",G21)))</formula>
    </cfRule>
    <cfRule type="cellIs" dxfId="77" priority="13" operator="equal">
      <formula>"NIE DOTYCZY"</formula>
    </cfRule>
  </conditionalFormatting>
  <conditionalFormatting sqref="G23">
    <cfRule type="cellIs" dxfId="76" priority="12" operator="equal">
      <formula>"NIE"</formula>
    </cfRule>
    <cfRule type="containsText" dxfId="75" priority="11" operator="containsText" text="TAK">
      <formula>NOT(ISERROR(SEARCH("TAK",G23)))</formula>
    </cfRule>
    <cfRule type="cellIs" dxfId="74" priority="10" operator="equal">
      <formula>"NIE DOTYCZY"</formula>
    </cfRule>
  </conditionalFormatting>
  <conditionalFormatting sqref="G28">
    <cfRule type="cellIs" dxfId="73" priority="9" operator="equal">
      <formula>"NIE"</formula>
    </cfRule>
    <cfRule type="containsText" dxfId="72" priority="8" operator="containsText" text="TAK">
      <formula>NOT(ISERROR(SEARCH("TAK",G28)))</formula>
    </cfRule>
    <cfRule type="cellIs" dxfId="71" priority="7" operator="equal">
      <formula>"NIE DOTYCZY"</formula>
    </cfRule>
  </conditionalFormatting>
  <conditionalFormatting sqref="G30">
    <cfRule type="cellIs" dxfId="70" priority="4" operator="equal">
      <formula>"NIE DOTYCZY"</formula>
    </cfRule>
    <cfRule type="containsText" dxfId="69" priority="5" operator="containsText" text="TAK">
      <formula>NOT(ISERROR(SEARCH("TAK",G30)))</formula>
    </cfRule>
    <cfRule type="cellIs" dxfId="68" priority="6" operator="equal">
      <formula>"NIE"</formula>
    </cfRule>
  </conditionalFormatting>
  <conditionalFormatting sqref="G32">
    <cfRule type="cellIs" dxfId="67" priority="76" operator="equal">
      <formula>"NIE DOTYCZY"</formula>
    </cfRule>
    <cfRule type="containsText" dxfId="66" priority="77" operator="containsText" text="TAK">
      <formula>NOT(ISERROR(SEARCH("TAK",G32)))</formula>
    </cfRule>
    <cfRule type="cellIs" dxfId="65" priority="78" operator="equal">
      <formula>"NIE"</formula>
    </cfRule>
  </conditionalFormatting>
  <conditionalFormatting sqref="G35:G37">
    <cfRule type="cellIs" dxfId="64" priority="61" operator="equal">
      <formula>"NIE DOTYCZY"</formula>
    </cfRule>
    <cfRule type="containsText" dxfId="63" priority="62" operator="containsText" text="TAK">
      <formula>NOT(ISERROR(SEARCH("TAK",G35)))</formula>
    </cfRule>
    <cfRule type="cellIs" dxfId="62" priority="63" operator="equal">
      <formula>"NIE"</formula>
    </cfRule>
  </conditionalFormatting>
  <pageMargins left="0.7" right="0.7" top="0.75" bottom="0.75" header="0.3" footer="0.3"/>
  <pageSetup paperSize="9" scale="66"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robocze!$B$7:$B$9</xm:f>
          </x14:formula1>
          <xm:sqref>G37</xm:sqref>
        </x14:dataValidation>
        <x14:dataValidation type="list" allowBlank="1" showInputMessage="1" showErrorMessage="1" xr:uid="{00000000-0002-0000-0200-000001000000}">
          <x14:formula1>
            <xm:f>robocze!$B$3:$B$4</xm:f>
          </x14:formula1>
          <xm:sqref>G35:G36</xm:sqref>
        </x14:dataValidation>
        <x14:dataValidation type="list" allowBlank="1" showInputMessage="1" showErrorMessage="1" xr:uid="{00000000-0002-0000-0200-000002000000}">
          <x14:formula1>
            <xm:f>robocze!$B$3:$B$5</xm:f>
          </x14:formula1>
          <xm:sqref>G8:G32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23"/>
  <sheetViews>
    <sheetView zoomScaleNormal="100" zoomScaleSheetLayoutView="115" workbookViewId="0">
      <selection activeCell="N15" sqref="N15"/>
    </sheetView>
  </sheetViews>
  <sheetFormatPr defaultRowHeight="14.4" x14ac:dyDescent="0.3"/>
  <cols>
    <col min="3" max="3" width="34.5546875" customWidth="1"/>
    <col min="7" max="7" width="14.33203125" customWidth="1"/>
    <col min="8" max="8" width="40.109375" customWidth="1"/>
  </cols>
  <sheetData>
    <row r="1" spans="2:8" ht="15" thickBot="1" x14ac:dyDescent="0.35"/>
    <row r="2" spans="2:8" ht="58.95" customHeight="1" thickBot="1" x14ac:dyDescent="0.35">
      <c r="B2" s="105" t="s">
        <v>0</v>
      </c>
      <c r="C2" s="106"/>
      <c r="D2" s="106"/>
      <c r="E2" s="106"/>
      <c r="F2" s="106"/>
      <c r="G2" s="106"/>
      <c r="H2" s="107"/>
    </row>
    <row r="3" spans="2:8" ht="31.95" customHeight="1" x14ac:dyDescent="0.3">
      <c r="B3" s="97" t="s">
        <v>1</v>
      </c>
      <c r="C3" s="98"/>
      <c r="D3" s="99" t="s">
        <v>151</v>
      </c>
      <c r="E3" s="100"/>
      <c r="F3" s="100"/>
      <c r="G3" s="100"/>
      <c r="H3" s="101"/>
    </row>
    <row r="4" spans="2:8" ht="31.95" customHeight="1" x14ac:dyDescent="0.3">
      <c r="B4" s="84" t="s">
        <v>2</v>
      </c>
      <c r="C4" s="85"/>
      <c r="D4" s="86" t="s">
        <v>152</v>
      </c>
      <c r="E4" s="87"/>
      <c r="F4" s="87"/>
      <c r="G4" s="87"/>
      <c r="H4" s="88"/>
    </row>
    <row r="5" spans="2:8" ht="66" customHeight="1" x14ac:dyDescent="0.3">
      <c r="B5" s="84" t="s">
        <v>3</v>
      </c>
      <c r="C5" s="85"/>
      <c r="D5" s="86" t="s">
        <v>153</v>
      </c>
      <c r="E5" s="87"/>
      <c r="F5" s="87"/>
      <c r="G5" s="87"/>
      <c r="H5" s="88"/>
    </row>
    <row r="6" spans="2:8" ht="31.95" customHeight="1" thickBot="1" x14ac:dyDescent="0.35">
      <c r="B6" s="92" t="s">
        <v>4</v>
      </c>
      <c r="C6" s="93"/>
      <c r="D6" s="102" t="s">
        <v>154</v>
      </c>
      <c r="E6" s="103"/>
      <c r="F6" s="103"/>
      <c r="G6" s="103"/>
      <c r="H6" s="104"/>
    </row>
    <row r="7" spans="2:8" ht="31.95" customHeight="1" x14ac:dyDescent="0.3">
      <c r="B7" s="97" t="s">
        <v>5</v>
      </c>
      <c r="C7" s="98"/>
      <c r="D7" s="99" t="s">
        <v>155</v>
      </c>
      <c r="E7" s="100"/>
      <c r="F7" s="100"/>
      <c r="G7" s="100"/>
      <c r="H7" s="101"/>
    </row>
    <row r="8" spans="2:8" ht="31.95" customHeight="1" x14ac:dyDescent="0.3">
      <c r="B8" s="84" t="s">
        <v>6</v>
      </c>
      <c r="C8" s="85"/>
      <c r="D8" s="86" t="s">
        <v>156</v>
      </c>
      <c r="E8" s="87"/>
      <c r="F8" s="87"/>
      <c r="G8" s="87"/>
      <c r="H8" s="88"/>
    </row>
    <row r="9" spans="2:8" ht="31.95" customHeight="1" x14ac:dyDescent="0.3">
      <c r="B9" s="84" t="s">
        <v>7</v>
      </c>
      <c r="C9" s="85"/>
      <c r="D9" s="86" t="s">
        <v>157</v>
      </c>
      <c r="E9" s="87"/>
      <c r="F9" s="87"/>
      <c r="G9" s="87"/>
      <c r="H9" s="88"/>
    </row>
    <row r="10" spans="2:8" ht="31.95" customHeight="1" thickBot="1" x14ac:dyDescent="0.35">
      <c r="B10" s="92" t="s">
        <v>8</v>
      </c>
      <c r="C10" s="93"/>
      <c r="D10" s="117">
        <v>500000000</v>
      </c>
      <c r="E10" s="118"/>
      <c r="F10" s="118"/>
      <c r="G10" s="118"/>
      <c r="H10" s="119"/>
    </row>
    <row r="11" spans="2:8" ht="31.95" customHeight="1" x14ac:dyDescent="0.3">
      <c r="B11" s="97" t="s">
        <v>9</v>
      </c>
      <c r="C11" s="98"/>
      <c r="D11" s="120">
        <v>45075</v>
      </c>
      <c r="E11" s="121"/>
      <c r="F11" s="121"/>
      <c r="G11" s="121"/>
      <c r="H11" s="122"/>
    </row>
    <row r="12" spans="2:8" ht="31.95" customHeight="1" x14ac:dyDescent="0.3">
      <c r="B12" s="84" t="s">
        <v>10</v>
      </c>
      <c r="C12" s="85"/>
      <c r="D12" s="89">
        <v>45078</v>
      </c>
      <c r="E12" s="90"/>
      <c r="F12" s="90"/>
      <c r="G12" s="90"/>
      <c r="H12" s="91"/>
    </row>
    <row r="13" spans="2:8" ht="31.95" customHeight="1" thickBot="1" x14ac:dyDescent="0.35">
      <c r="B13" s="92" t="s">
        <v>11</v>
      </c>
      <c r="C13" s="93"/>
      <c r="D13" s="94">
        <v>45139</v>
      </c>
      <c r="E13" s="95"/>
      <c r="F13" s="95"/>
      <c r="G13" s="95"/>
      <c r="H13" s="96"/>
    </row>
    <row r="14" spans="2:8" ht="31.95" customHeight="1" thickBot="1" x14ac:dyDescent="0.35">
      <c r="B14" s="125" t="s">
        <v>12</v>
      </c>
      <c r="C14" s="126"/>
      <c r="D14" s="126"/>
      <c r="E14" s="126"/>
      <c r="F14" s="126"/>
      <c r="G14" s="126"/>
      <c r="H14" s="127"/>
    </row>
    <row r="15" spans="2:8" ht="66" customHeight="1" x14ac:dyDescent="0.3">
      <c r="B15" s="128" t="s">
        <v>159</v>
      </c>
      <c r="C15" s="129"/>
      <c r="D15" s="129"/>
      <c r="E15" s="129"/>
      <c r="F15" s="129"/>
      <c r="G15" s="10" t="s">
        <v>13</v>
      </c>
      <c r="H15" s="50" t="s">
        <v>14</v>
      </c>
    </row>
    <row r="16" spans="2:8" ht="40.200000000000003" customHeight="1" x14ac:dyDescent="0.3">
      <c r="B16" s="217" t="s">
        <v>15</v>
      </c>
      <c r="C16" s="218"/>
      <c r="D16" s="218"/>
      <c r="E16" s="218"/>
      <c r="F16" s="218"/>
      <c r="G16" s="3">
        <f>'etap II oceny - horyzont. rank.'!H31+'etap II oceny - specyfik. rank.'!H60</f>
        <v>100</v>
      </c>
      <c r="H16" s="49" t="s">
        <v>271</v>
      </c>
    </row>
    <row r="17" spans="2:8" ht="45" customHeight="1" thickBot="1" x14ac:dyDescent="0.35">
      <c r="B17" s="123" t="s">
        <v>273</v>
      </c>
      <c r="C17" s="124"/>
      <c r="D17" s="124"/>
      <c r="E17" s="124"/>
      <c r="F17" s="124"/>
      <c r="G17" s="13" t="s">
        <v>13</v>
      </c>
      <c r="H17" s="51" t="str">
        <f>IF(G17="TAK",robocze!B11,robocze!B12)</f>
        <v>PROJEKT REKOMENDOWANY DO DOFINANSOWANIA</v>
      </c>
    </row>
    <row r="18" spans="2:8" ht="30.6" customHeight="1" x14ac:dyDescent="0.3">
      <c r="B18" s="109" t="s">
        <v>16</v>
      </c>
      <c r="C18" s="110"/>
      <c r="D18" s="108" t="s">
        <v>17</v>
      </c>
      <c r="E18" s="108"/>
      <c r="F18" s="108"/>
      <c r="G18" s="115"/>
      <c r="H18" s="116"/>
    </row>
    <row r="19" spans="2:8" ht="30.6" customHeight="1" x14ac:dyDescent="0.3">
      <c r="B19" s="111"/>
      <c r="C19" s="112"/>
      <c r="D19" s="138" t="s">
        <v>18</v>
      </c>
      <c r="E19" s="138"/>
      <c r="F19" s="138"/>
      <c r="G19" s="130"/>
      <c r="H19" s="131"/>
    </row>
    <row r="20" spans="2:8" ht="63.6" customHeight="1" thickBot="1" x14ac:dyDescent="0.35">
      <c r="B20" s="113"/>
      <c r="C20" s="114"/>
      <c r="D20" s="139" t="s">
        <v>19</v>
      </c>
      <c r="E20" s="139"/>
      <c r="F20" s="139"/>
      <c r="G20" s="132"/>
      <c r="H20" s="133"/>
    </row>
    <row r="21" spans="2:8" ht="30.6" customHeight="1" x14ac:dyDescent="0.3">
      <c r="B21" s="111" t="s">
        <v>20</v>
      </c>
      <c r="C21" s="112"/>
      <c r="D21" s="140" t="s">
        <v>17</v>
      </c>
      <c r="E21" s="140"/>
      <c r="F21" s="140"/>
      <c r="G21" s="134"/>
      <c r="H21" s="135"/>
    </row>
    <row r="22" spans="2:8" ht="30.6" customHeight="1" x14ac:dyDescent="0.3">
      <c r="B22" s="111"/>
      <c r="C22" s="112"/>
      <c r="D22" s="138" t="s">
        <v>18</v>
      </c>
      <c r="E22" s="138"/>
      <c r="F22" s="138"/>
      <c r="G22" s="130"/>
      <c r="H22" s="131"/>
    </row>
    <row r="23" spans="2:8" ht="60.6" customHeight="1" thickBot="1" x14ac:dyDescent="0.35">
      <c r="B23" s="113"/>
      <c r="C23" s="114"/>
      <c r="D23" s="139" t="s">
        <v>19</v>
      </c>
      <c r="E23" s="139"/>
      <c r="F23" s="139"/>
      <c r="G23" s="136"/>
      <c r="H23" s="137"/>
    </row>
  </sheetData>
  <mergeCells count="41">
    <mergeCell ref="B21:C23"/>
    <mergeCell ref="D21:F21"/>
    <mergeCell ref="G21:H21"/>
    <mergeCell ref="D22:F22"/>
    <mergeCell ref="G22:H22"/>
    <mergeCell ref="D23:F23"/>
    <mergeCell ref="G23:H23"/>
    <mergeCell ref="B15:F15"/>
    <mergeCell ref="B16:F16"/>
    <mergeCell ref="B17:F17"/>
    <mergeCell ref="B18:C20"/>
    <mergeCell ref="D18:F18"/>
    <mergeCell ref="G18:H18"/>
    <mergeCell ref="D19:F19"/>
    <mergeCell ref="G19:H19"/>
    <mergeCell ref="D20:F20"/>
    <mergeCell ref="G20:H20"/>
    <mergeCell ref="B12:C12"/>
    <mergeCell ref="D12:H12"/>
    <mergeCell ref="B13:C13"/>
    <mergeCell ref="D13:H13"/>
    <mergeCell ref="B14:H14"/>
    <mergeCell ref="B9:C9"/>
    <mergeCell ref="D9:H9"/>
    <mergeCell ref="B10:C10"/>
    <mergeCell ref="D10:H10"/>
    <mergeCell ref="B11:C11"/>
    <mergeCell ref="D11:H11"/>
    <mergeCell ref="B6:C6"/>
    <mergeCell ref="D6:H6"/>
    <mergeCell ref="B7:C7"/>
    <mergeCell ref="D7:H7"/>
    <mergeCell ref="B8:C8"/>
    <mergeCell ref="D8:H8"/>
    <mergeCell ref="B5:C5"/>
    <mergeCell ref="D5:H5"/>
    <mergeCell ref="B2:H2"/>
    <mergeCell ref="B3:C3"/>
    <mergeCell ref="D3:H3"/>
    <mergeCell ref="B4:C4"/>
    <mergeCell ref="D4:H4"/>
  </mergeCells>
  <conditionalFormatting sqref="G15">
    <cfRule type="cellIs" dxfId="61" priority="3" operator="equal">
      <formula>"NIE DOTYCZY"</formula>
    </cfRule>
    <cfRule type="containsText" dxfId="60" priority="4" operator="containsText" text="TAK">
      <formula>NOT(ISERROR(SEARCH("TAK",G15)))</formula>
    </cfRule>
    <cfRule type="cellIs" dxfId="59" priority="5" operator="equal">
      <formula>"NIE"</formula>
    </cfRule>
  </conditionalFormatting>
  <conditionalFormatting sqref="G16">
    <cfRule type="cellIs" dxfId="58" priority="1" operator="lessThanOrEqual">
      <formula>13</formula>
    </cfRule>
    <cfRule type="cellIs" dxfId="57" priority="2" operator="greaterThanOrEqual">
      <formula>14</formula>
    </cfRule>
  </conditionalFormatting>
  <conditionalFormatting sqref="G17">
    <cfRule type="cellIs" dxfId="56" priority="6" operator="equal">
      <formula>"NIE DOTYCZY"</formula>
    </cfRule>
    <cfRule type="containsText" dxfId="55" priority="7" operator="containsText" text="TAK">
      <formula>NOT(ISERROR(SEARCH("TAK",G17)))</formula>
    </cfRule>
    <cfRule type="cellIs" dxfId="54" priority="8"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robocze!$B$3:$B$4</xm:f>
          </x14:formula1>
          <xm:sqref>G17</xm:sqref>
        </x14:dataValidation>
        <x14:dataValidation type="list" allowBlank="1" showInputMessage="1" showErrorMessage="1" xr:uid="{00000000-0002-0000-0300-000001000000}">
          <x14:formula1>
            <xm:f>robocze!$B$7:$B$9</xm:f>
          </x14:formula1>
          <xm:sqref>G15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I31"/>
  <sheetViews>
    <sheetView topLeftCell="A9" workbookViewId="0">
      <selection activeCell="N9" sqref="N9"/>
    </sheetView>
  </sheetViews>
  <sheetFormatPr defaultRowHeight="14.4" x14ac:dyDescent="0.3"/>
  <cols>
    <col min="3" max="3" width="34.5546875" customWidth="1"/>
    <col min="6" max="6" width="4.44140625" customWidth="1"/>
    <col min="7" max="7" width="34.88671875" customWidth="1"/>
    <col min="8" max="8" width="11.88671875" style="1" customWidth="1"/>
    <col min="9" max="9" width="40.109375" customWidth="1"/>
  </cols>
  <sheetData>
    <row r="1" spans="2:9" ht="15" thickBot="1" x14ac:dyDescent="0.35"/>
    <row r="2" spans="2:9" ht="51" customHeight="1" thickBot="1" x14ac:dyDescent="0.35">
      <c r="B2" s="105" t="s">
        <v>0</v>
      </c>
      <c r="C2" s="192"/>
      <c r="D2" s="192"/>
      <c r="E2" s="192"/>
      <c r="F2" s="192"/>
      <c r="G2" s="192"/>
      <c r="H2" s="192"/>
      <c r="I2" s="193"/>
    </row>
    <row r="3" spans="2:9" ht="29.4" customHeight="1" x14ac:dyDescent="0.3">
      <c r="B3" s="97" t="s">
        <v>5</v>
      </c>
      <c r="C3" s="98"/>
      <c r="D3" s="99" t="str">
        <f>'I etap oceny strona tytułowa'!D7:H7</f>
        <v>xxxxxxxxxxxxx</v>
      </c>
      <c r="E3" s="100"/>
      <c r="F3" s="100"/>
      <c r="G3" s="100"/>
      <c r="H3" s="100"/>
      <c r="I3" s="101"/>
    </row>
    <row r="4" spans="2:9" ht="29.4" customHeight="1" x14ac:dyDescent="0.3">
      <c r="B4" s="84" t="s">
        <v>6</v>
      </c>
      <c r="C4" s="85"/>
      <c r="D4" s="86" t="str">
        <f>'I etap oceny strona tytułowa'!D8:H8</f>
        <v>FENX.02.04-00.00.01-xxxxx/xx</v>
      </c>
      <c r="E4" s="87"/>
      <c r="F4" s="87"/>
      <c r="G4" s="87"/>
      <c r="H4" s="87"/>
      <c r="I4" s="88"/>
    </row>
    <row r="5" spans="2:9" ht="29.4" customHeight="1" thickBot="1" x14ac:dyDescent="0.35">
      <c r="B5" s="92" t="s">
        <v>7</v>
      </c>
      <c r="C5" s="93"/>
      <c r="D5" s="191" t="str">
        <f>'I etap oceny strona tytułowa'!D9:H9</f>
        <v>xxxxxxxxxxxxx</v>
      </c>
      <c r="E5" s="95"/>
      <c r="F5" s="95"/>
      <c r="G5" s="95"/>
      <c r="H5" s="95"/>
      <c r="I5" s="96"/>
    </row>
    <row r="6" spans="2:9" ht="37.950000000000003" customHeight="1" thickBot="1" x14ac:dyDescent="0.35">
      <c r="B6" s="125" t="s">
        <v>192</v>
      </c>
      <c r="C6" s="186"/>
      <c r="D6" s="186"/>
      <c r="E6" s="186"/>
      <c r="F6" s="186"/>
      <c r="G6" s="186"/>
      <c r="H6" s="186"/>
      <c r="I6" s="187"/>
    </row>
    <row r="7" spans="2:9" ht="31.2" x14ac:dyDescent="0.3">
      <c r="B7" s="45" t="s">
        <v>22</v>
      </c>
      <c r="C7" s="230" t="s">
        <v>23</v>
      </c>
      <c r="D7" s="231"/>
      <c r="E7" s="231"/>
      <c r="F7" s="232"/>
      <c r="G7" s="46" t="s">
        <v>116</v>
      </c>
      <c r="H7" s="47" t="s">
        <v>117</v>
      </c>
      <c r="I7" s="48" t="s">
        <v>25</v>
      </c>
    </row>
    <row r="8" spans="2:9" ht="36" customHeight="1" x14ac:dyDescent="0.3">
      <c r="B8" s="221">
        <v>1</v>
      </c>
      <c r="C8" s="222" t="s">
        <v>118</v>
      </c>
      <c r="D8" s="222"/>
      <c r="E8" s="222"/>
      <c r="F8" s="222"/>
      <c r="G8" s="222"/>
      <c r="H8" s="222"/>
      <c r="I8" s="223"/>
    </row>
    <row r="9" spans="2:9" ht="364.5" customHeight="1" x14ac:dyDescent="0.3">
      <c r="B9" s="221"/>
      <c r="C9" s="224" t="s">
        <v>185</v>
      </c>
      <c r="D9" s="228"/>
      <c r="E9" s="228"/>
      <c r="F9" s="229"/>
      <c r="G9" s="53" t="s">
        <v>191</v>
      </c>
      <c r="H9" s="60">
        <v>5</v>
      </c>
      <c r="I9" s="61"/>
    </row>
    <row r="10" spans="2:9" ht="33.6" customHeight="1" x14ac:dyDescent="0.3">
      <c r="B10" s="221">
        <v>2</v>
      </c>
      <c r="C10" s="222" t="s">
        <v>119</v>
      </c>
      <c r="D10" s="222"/>
      <c r="E10" s="222"/>
      <c r="F10" s="222"/>
      <c r="G10" s="222"/>
      <c r="H10" s="222"/>
      <c r="I10" s="223"/>
    </row>
    <row r="11" spans="2:9" ht="91.5" customHeight="1" x14ac:dyDescent="0.3">
      <c r="B11" s="221"/>
      <c r="C11" s="214" t="s">
        <v>120</v>
      </c>
      <c r="D11" s="215"/>
      <c r="E11" s="215"/>
      <c r="F11" s="216"/>
      <c r="G11" s="44" t="s">
        <v>121</v>
      </c>
      <c r="H11" s="1">
        <v>1</v>
      </c>
      <c r="I11" s="21"/>
    </row>
    <row r="12" spans="2:9" ht="30" customHeight="1" x14ac:dyDescent="0.3">
      <c r="B12" s="221">
        <v>3</v>
      </c>
      <c r="C12" s="222" t="s">
        <v>122</v>
      </c>
      <c r="D12" s="222"/>
      <c r="E12" s="222"/>
      <c r="F12" s="222"/>
      <c r="G12" s="222"/>
      <c r="H12" s="222"/>
      <c r="I12" s="223"/>
    </row>
    <row r="13" spans="2:9" ht="195.75" customHeight="1" x14ac:dyDescent="0.3">
      <c r="B13" s="221"/>
      <c r="C13" s="224" t="s">
        <v>186</v>
      </c>
      <c r="D13" s="228"/>
      <c r="E13" s="228"/>
      <c r="F13" s="229"/>
      <c r="G13" s="53" t="s">
        <v>188</v>
      </c>
      <c r="H13" s="62">
        <v>2</v>
      </c>
      <c r="I13" s="61"/>
    </row>
    <row r="14" spans="2:9" ht="29.4" customHeight="1" x14ac:dyDescent="0.3">
      <c r="B14" s="221">
        <v>4</v>
      </c>
      <c r="C14" s="222" t="s">
        <v>123</v>
      </c>
      <c r="D14" s="222"/>
      <c r="E14" s="222"/>
      <c r="F14" s="222"/>
      <c r="G14" s="222"/>
      <c r="H14" s="222"/>
      <c r="I14" s="223"/>
    </row>
    <row r="15" spans="2:9" ht="243.75" customHeight="1" x14ac:dyDescent="0.3">
      <c r="B15" s="221"/>
      <c r="C15" s="214" t="s">
        <v>124</v>
      </c>
      <c r="D15" s="215"/>
      <c r="E15" s="215"/>
      <c r="F15" s="216"/>
      <c r="G15" s="44" t="s">
        <v>125</v>
      </c>
      <c r="H15" s="1">
        <v>2</v>
      </c>
      <c r="I15" s="21"/>
    </row>
    <row r="16" spans="2:9" ht="27.6" customHeight="1" x14ac:dyDescent="0.3">
      <c r="B16" s="221">
        <v>5</v>
      </c>
      <c r="C16" s="222" t="s">
        <v>126</v>
      </c>
      <c r="D16" s="222"/>
      <c r="E16" s="222"/>
      <c r="F16" s="222"/>
      <c r="G16" s="222"/>
      <c r="H16" s="222"/>
      <c r="I16" s="223"/>
    </row>
    <row r="17" spans="2:9" ht="155.25" customHeight="1" x14ac:dyDescent="0.3">
      <c r="B17" s="221"/>
      <c r="C17" s="224" t="s">
        <v>187</v>
      </c>
      <c r="D17" s="228"/>
      <c r="E17" s="228"/>
      <c r="F17" s="229"/>
      <c r="G17" s="53" t="s">
        <v>189</v>
      </c>
      <c r="H17" s="62">
        <v>3</v>
      </c>
      <c r="I17" s="61"/>
    </row>
    <row r="18" spans="2:9" ht="38.4" customHeight="1" x14ac:dyDescent="0.3">
      <c r="B18" s="221">
        <v>6</v>
      </c>
      <c r="C18" s="222" t="s">
        <v>127</v>
      </c>
      <c r="D18" s="222"/>
      <c r="E18" s="222"/>
      <c r="F18" s="222"/>
      <c r="G18" s="222"/>
      <c r="H18" s="222"/>
      <c r="I18" s="223"/>
    </row>
    <row r="19" spans="2:9" ht="88.95" customHeight="1" x14ac:dyDescent="0.3">
      <c r="B19" s="221"/>
      <c r="C19" s="214" t="s">
        <v>128</v>
      </c>
      <c r="D19" s="215"/>
      <c r="E19" s="215"/>
      <c r="F19" s="216"/>
      <c r="G19" s="44" t="s">
        <v>129</v>
      </c>
      <c r="H19" s="1">
        <v>3</v>
      </c>
      <c r="I19" s="21"/>
    </row>
    <row r="20" spans="2:9" ht="43.2" customHeight="1" x14ac:dyDescent="0.3">
      <c r="B20" s="221">
        <v>7</v>
      </c>
      <c r="C20" s="222" t="s">
        <v>130</v>
      </c>
      <c r="D20" s="222"/>
      <c r="E20" s="222"/>
      <c r="F20" s="222"/>
      <c r="G20" s="222"/>
      <c r="H20" s="222"/>
      <c r="I20" s="223"/>
    </row>
    <row r="21" spans="2:9" ht="78" customHeight="1" x14ac:dyDescent="0.3">
      <c r="B21" s="221"/>
      <c r="C21" s="224" t="s">
        <v>131</v>
      </c>
      <c r="D21" s="228"/>
      <c r="E21" s="228"/>
      <c r="F21" s="229"/>
      <c r="G21" s="44" t="s">
        <v>132</v>
      </c>
      <c r="H21" s="1">
        <v>1</v>
      </c>
      <c r="I21" s="21"/>
    </row>
    <row r="22" spans="2:9" ht="52.2" customHeight="1" x14ac:dyDescent="0.3">
      <c r="B22" s="221">
        <v>8</v>
      </c>
      <c r="C22" s="222" t="s">
        <v>133</v>
      </c>
      <c r="D22" s="222"/>
      <c r="E22" s="222"/>
      <c r="F22" s="222"/>
      <c r="G22" s="222"/>
      <c r="H22" s="222"/>
      <c r="I22" s="223"/>
    </row>
    <row r="23" spans="2:9" ht="374.25" customHeight="1" x14ac:dyDescent="0.3">
      <c r="B23" s="221"/>
      <c r="C23" s="214" t="s">
        <v>134</v>
      </c>
      <c r="D23" s="215"/>
      <c r="E23" s="215"/>
      <c r="F23" s="216"/>
      <c r="G23" s="44" t="s">
        <v>135</v>
      </c>
      <c r="H23" s="1">
        <v>2</v>
      </c>
      <c r="I23" s="21"/>
    </row>
    <row r="24" spans="2:9" ht="24" customHeight="1" x14ac:dyDescent="0.3">
      <c r="B24" s="221">
        <v>9</v>
      </c>
      <c r="C24" s="222" t="s">
        <v>136</v>
      </c>
      <c r="D24" s="222"/>
      <c r="E24" s="222"/>
      <c r="F24" s="222"/>
      <c r="G24" s="222"/>
      <c r="H24" s="222"/>
      <c r="I24" s="223"/>
    </row>
    <row r="25" spans="2:9" ht="79.2" customHeight="1" x14ac:dyDescent="0.3">
      <c r="B25" s="221"/>
      <c r="C25" s="224" t="s">
        <v>137</v>
      </c>
      <c r="D25" s="215"/>
      <c r="E25" s="215"/>
      <c r="F25" s="216"/>
      <c r="G25" s="44" t="s">
        <v>138</v>
      </c>
      <c r="H25" s="1">
        <v>1</v>
      </c>
      <c r="I25" s="21"/>
    </row>
    <row r="26" spans="2:9" ht="23.4" customHeight="1" x14ac:dyDescent="0.3">
      <c r="B26" s="221">
        <v>10</v>
      </c>
      <c r="C26" s="222" t="s">
        <v>139</v>
      </c>
      <c r="D26" s="222"/>
      <c r="E26" s="222"/>
      <c r="F26" s="222"/>
      <c r="G26" s="222"/>
      <c r="H26" s="222"/>
      <c r="I26" s="223"/>
    </row>
    <row r="27" spans="2:9" ht="103.5" customHeight="1" x14ac:dyDescent="0.3">
      <c r="B27" s="221"/>
      <c r="C27" s="214" t="s">
        <v>140</v>
      </c>
      <c r="D27" s="215"/>
      <c r="E27" s="215"/>
      <c r="F27" s="216"/>
      <c r="G27" s="44" t="s">
        <v>141</v>
      </c>
      <c r="H27" s="1">
        <v>1</v>
      </c>
      <c r="I27" s="21"/>
    </row>
    <row r="28" spans="2:9" ht="27.6" customHeight="1" x14ac:dyDescent="0.3">
      <c r="B28" s="221">
        <v>11</v>
      </c>
      <c r="C28" s="222" t="s">
        <v>142</v>
      </c>
      <c r="D28" s="222"/>
      <c r="E28" s="222"/>
      <c r="F28" s="222"/>
      <c r="G28" s="222"/>
      <c r="H28" s="222"/>
      <c r="I28" s="223"/>
    </row>
    <row r="29" spans="2:9" ht="138" customHeight="1" x14ac:dyDescent="0.3">
      <c r="B29" s="221"/>
      <c r="C29" s="224" t="s">
        <v>143</v>
      </c>
      <c r="D29" s="215"/>
      <c r="E29" s="215"/>
      <c r="F29" s="216"/>
      <c r="G29" s="44" t="s">
        <v>144</v>
      </c>
      <c r="H29" s="1">
        <v>1</v>
      </c>
      <c r="I29" s="21"/>
    </row>
    <row r="30" spans="2:9" ht="30.6" customHeight="1" x14ac:dyDescent="0.3">
      <c r="B30" s="225" t="s">
        <v>145</v>
      </c>
      <c r="C30" s="226"/>
      <c r="D30" s="226"/>
      <c r="E30" s="226"/>
      <c r="F30" s="226"/>
      <c r="G30" s="226"/>
      <c r="H30" s="226"/>
      <c r="I30" s="227"/>
    </row>
    <row r="31" spans="2:9" ht="37.200000000000003" customHeight="1" thickBot="1" x14ac:dyDescent="0.35">
      <c r="B31" s="219" t="s">
        <v>146</v>
      </c>
      <c r="C31" s="220"/>
      <c r="D31" s="220"/>
      <c r="E31" s="220"/>
      <c r="F31" s="220"/>
      <c r="G31" s="220"/>
      <c r="H31" s="43">
        <f>SUM(H9+H11+H13+H15+H17+H19+H21+H23+H25+H27+H29)</f>
        <v>22</v>
      </c>
      <c r="I31" s="19" t="s">
        <v>190</v>
      </c>
    </row>
  </sheetData>
  <mergeCells count="44">
    <mergeCell ref="B5:C5"/>
    <mergeCell ref="D5:I5"/>
    <mergeCell ref="B2:I2"/>
    <mergeCell ref="B3:C3"/>
    <mergeCell ref="D3:I3"/>
    <mergeCell ref="B4:C4"/>
    <mergeCell ref="D4:I4"/>
    <mergeCell ref="B12:B13"/>
    <mergeCell ref="C12:I12"/>
    <mergeCell ref="C13:F13"/>
    <mergeCell ref="C15:F15"/>
    <mergeCell ref="B6:I6"/>
    <mergeCell ref="C7:F7"/>
    <mergeCell ref="B8:B9"/>
    <mergeCell ref="C8:I8"/>
    <mergeCell ref="C9:F9"/>
    <mergeCell ref="B10:B11"/>
    <mergeCell ref="C10:I10"/>
    <mergeCell ref="C11:F11"/>
    <mergeCell ref="B14:B15"/>
    <mergeCell ref="C14:I14"/>
    <mergeCell ref="B16:B17"/>
    <mergeCell ref="C16:I16"/>
    <mergeCell ref="C17:F17"/>
    <mergeCell ref="B18:B19"/>
    <mergeCell ref="C18:I18"/>
    <mergeCell ref="C19:F19"/>
    <mergeCell ref="B20:B21"/>
    <mergeCell ref="C20:I20"/>
    <mergeCell ref="C21:F21"/>
    <mergeCell ref="B22:B23"/>
    <mergeCell ref="C22:I22"/>
    <mergeCell ref="C23:F23"/>
    <mergeCell ref="B31:G31"/>
    <mergeCell ref="B24:B25"/>
    <mergeCell ref="C24:I24"/>
    <mergeCell ref="C25:F25"/>
    <mergeCell ref="B30:I30"/>
    <mergeCell ref="B26:B27"/>
    <mergeCell ref="C26:I26"/>
    <mergeCell ref="C27:F27"/>
    <mergeCell ref="B28:B29"/>
    <mergeCell ref="C28:I28"/>
    <mergeCell ref="C29:F29"/>
  </mergeCell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rkusz1"/>
  <dimension ref="B1:K60"/>
  <sheetViews>
    <sheetView zoomScale="85" zoomScaleNormal="85" workbookViewId="0">
      <pane xSplit="2" ySplit="8" topLeftCell="C57" activePane="bottomRight" state="frozen"/>
      <selection pane="topRight" activeCell="C1" sqref="C1"/>
      <selection pane="bottomLeft" activeCell="A9" sqref="A9"/>
      <selection pane="bottomRight" activeCell="B64" sqref="B64"/>
    </sheetView>
  </sheetViews>
  <sheetFormatPr defaultRowHeight="14.4" x14ac:dyDescent="0.3"/>
  <cols>
    <col min="3" max="3" width="34.5546875" customWidth="1"/>
    <col min="6" max="6" width="4.44140625" customWidth="1"/>
    <col min="7" max="7" width="40.44140625" customWidth="1"/>
    <col min="8" max="8" width="10.88671875" bestFit="1" customWidth="1"/>
    <col min="9" max="9" width="10.6640625" bestFit="1" customWidth="1"/>
    <col min="10" max="10" width="40.109375" customWidth="1"/>
  </cols>
  <sheetData>
    <row r="1" spans="2:11" ht="15" thickBot="1" x14ac:dyDescent="0.35"/>
    <row r="2" spans="2:11" ht="53.4" customHeight="1" thickBot="1" x14ac:dyDescent="0.35">
      <c r="B2" s="105" t="s">
        <v>0</v>
      </c>
      <c r="C2" s="192"/>
      <c r="D2" s="192"/>
      <c r="E2" s="192"/>
      <c r="F2" s="192"/>
      <c r="G2" s="192"/>
      <c r="H2" s="192"/>
      <c r="I2" s="192"/>
      <c r="J2" s="193"/>
    </row>
    <row r="3" spans="2:11" ht="31.95" customHeight="1" x14ac:dyDescent="0.3">
      <c r="B3" s="97" t="s">
        <v>5</v>
      </c>
      <c r="C3" s="98"/>
      <c r="D3" s="99" t="str">
        <f>'I etap oceny strona tytułowa'!D7:H7</f>
        <v>xxxxxxxxxxxxx</v>
      </c>
      <c r="E3" s="100"/>
      <c r="F3" s="100"/>
      <c r="G3" s="100"/>
      <c r="H3" s="100"/>
      <c r="I3" s="100"/>
      <c r="J3" s="101"/>
    </row>
    <row r="4" spans="2:11" ht="31.95" customHeight="1" x14ac:dyDescent="0.3">
      <c r="B4" s="84" t="s">
        <v>6</v>
      </c>
      <c r="C4" s="85"/>
      <c r="D4" s="86" t="str">
        <f>'I etap oceny strona tytułowa'!D8:H8</f>
        <v>FENX.02.04-00.00.01-xxxxx/xx</v>
      </c>
      <c r="E4" s="87"/>
      <c r="F4" s="87"/>
      <c r="G4" s="87"/>
      <c r="H4" s="87"/>
      <c r="I4" s="87"/>
      <c r="J4" s="88"/>
    </row>
    <row r="5" spans="2:11" ht="31.95" customHeight="1" thickBot="1" x14ac:dyDescent="0.35">
      <c r="B5" s="92" t="s">
        <v>7</v>
      </c>
      <c r="C5" s="93"/>
      <c r="D5" s="191" t="str">
        <f>'I etap oceny strona tytułowa'!D9:H9</f>
        <v>xxxxxxxxxxxxx</v>
      </c>
      <c r="E5" s="95"/>
      <c r="F5" s="95"/>
      <c r="G5" s="95"/>
      <c r="H5" s="95"/>
      <c r="I5" s="95"/>
      <c r="J5" s="96"/>
    </row>
    <row r="6" spans="2:11" ht="50.25" customHeight="1" x14ac:dyDescent="0.3">
      <c r="B6" s="208" t="s">
        <v>195</v>
      </c>
      <c r="C6" s="209"/>
      <c r="D6" s="209"/>
      <c r="E6" s="209"/>
      <c r="F6" s="209"/>
      <c r="G6" s="209"/>
      <c r="H6" s="209"/>
      <c r="I6" s="209"/>
      <c r="J6" s="210"/>
    </row>
    <row r="7" spans="2:11" ht="32.4" customHeight="1" thickBot="1" x14ac:dyDescent="0.35">
      <c r="B7" s="26" t="s">
        <v>22</v>
      </c>
      <c r="C7" s="211" t="s">
        <v>213</v>
      </c>
      <c r="D7" s="212"/>
      <c r="E7" s="212"/>
      <c r="F7" s="213"/>
      <c r="G7" s="27" t="s">
        <v>116</v>
      </c>
      <c r="H7" s="27" t="s">
        <v>209</v>
      </c>
      <c r="I7" s="27" t="s">
        <v>210</v>
      </c>
      <c r="J7" s="29" t="s">
        <v>25</v>
      </c>
    </row>
    <row r="8" spans="2:11" ht="27" customHeight="1" x14ac:dyDescent="0.3">
      <c r="B8" s="233">
        <v>1</v>
      </c>
      <c r="C8" s="194" t="s">
        <v>161</v>
      </c>
      <c r="D8" s="194"/>
      <c r="E8" s="194"/>
      <c r="F8" s="194"/>
      <c r="G8" s="194"/>
      <c r="H8" s="194"/>
      <c r="I8" s="194"/>
      <c r="J8" s="234"/>
    </row>
    <row r="9" spans="2:11" ht="48" customHeight="1" thickBot="1" x14ac:dyDescent="0.35">
      <c r="B9" s="221"/>
      <c r="C9" s="237" t="s">
        <v>197</v>
      </c>
      <c r="D9" s="195"/>
      <c r="E9" s="195"/>
      <c r="F9" s="195"/>
      <c r="G9" s="8" t="s">
        <v>267</v>
      </c>
      <c r="H9" s="70">
        <v>2</v>
      </c>
      <c r="I9" s="69">
        <v>2</v>
      </c>
      <c r="J9" s="57"/>
    </row>
    <row r="10" spans="2:11" ht="34.950000000000003" customHeight="1" x14ac:dyDescent="0.3">
      <c r="B10" s="233">
        <v>2</v>
      </c>
      <c r="C10" s="194" t="s">
        <v>198</v>
      </c>
      <c r="D10" s="194"/>
      <c r="E10" s="194"/>
      <c r="F10" s="194"/>
      <c r="G10" s="194"/>
      <c r="H10" s="194"/>
      <c r="I10" s="194"/>
      <c r="J10" s="234"/>
    </row>
    <row r="11" spans="2:11" ht="186" customHeight="1" thickBot="1" x14ac:dyDescent="0.35">
      <c r="B11" s="221"/>
      <c r="C11" s="214" t="s">
        <v>199</v>
      </c>
      <c r="D11" s="215"/>
      <c r="E11" s="215"/>
      <c r="F11" s="216"/>
      <c r="G11" s="54" t="s">
        <v>212</v>
      </c>
      <c r="H11" s="70">
        <v>4</v>
      </c>
      <c r="I11" s="70">
        <f>4</f>
        <v>4</v>
      </c>
      <c r="J11" s="55"/>
      <c r="K11" s="2"/>
    </row>
    <row r="12" spans="2:11" x14ac:dyDescent="0.3">
      <c r="B12" s="233">
        <v>3</v>
      </c>
      <c r="C12" s="194" t="s">
        <v>200</v>
      </c>
      <c r="D12" s="194"/>
      <c r="E12" s="194"/>
      <c r="F12" s="194"/>
      <c r="G12" s="194"/>
      <c r="H12" s="194"/>
      <c r="I12" s="194"/>
      <c r="J12" s="234"/>
      <c r="K12" s="2"/>
    </row>
    <row r="13" spans="2:11" ht="319.5" customHeight="1" x14ac:dyDescent="0.3">
      <c r="B13" s="221"/>
      <c r="C13" s="237" t="s">
        <v>208</v>
      </c>
      <c r="D13" s="195"/>
      <c r="E13" s="195"/>
      <c r="F13" s="195"/>
      <c r="G13" s="79" t="s">
        <v>270</v>
      </c>
      <c r="H13" s="68">
        <f>H19+H18+H17+H16+H14+H15</f>
        <v>6</v>
      </c>
      <c r="I13" s="68">
        <v>6</v>
      </c>
      <c r="J13" s="238"/>
      <c r="K13" s="2"/>
    </row>
    <row r="14" spans="2:11" ht="38.25" customHeight="1" x14ac:dyDescent="0.3">
      <c r="B14" s="221"/>
      <c r="C14" s="166" t="s">
        <v>203</v>
      </c>
      <c r="D14" s="167"/>
      <c r="E14" s="167"/>
      <c r="F14" s="168"/>
      <c r="G14" s="8" t="s">
        <v>202</v>
      </c>
      <c r="H14" s="70">
        <v>1</v>
      </c>
      <c r="I14" s="70">
        <v>1</v>
      </c>
      <c r="J14" s="239"/>
      <c r="K14" s="2"/>
    </row>
    <row r="15" spans="2:11" ht="24" x14ac:dyDescent="0.3">
      <c r="B15" s="221"/>
      <c r="C15" s="241" t="s">
        <v>204</v>
      </c>
      <c r="D15" s="242"/>
      <c r="E15" s="242"/>
      <c r="F15" s="243"/>
      <c r="G15" s="8" t="s">
        <v>202</v>
      </c>
      <c r="H15" s="70">
        <v>1</v>
      </c>
      <c r="I15" s="70">
        <v>1</v>
      </c>
      <c r="J15" s="239"/>
      <c r="K15" s="2"/>
    </row>
    <row r="16" spans="2:11" ht="35.25" customHeight="1" x14ac:dyDescent="0.3">
      <c r="B16" s="235"/>
      <c r="C16" s="166" t="s">
        <v>201</v>
      </c>
      <c r="D16" s="167"/>
      <c r="E16" s="167"/>
      <c r="F16" s="168"/>
      <c r="G16" s="8" t="s">
        <v>202</v>
      </c>
      <c r="H16" s="70">
        <v>1</v>
      </c>
      <c r="I16" s="70">
        <v>1</v>
      </c>
      <c r="J16" s="239"/>
      <c r="K16" s="2"/>
    </row>
    <row r="17" spans="2:11" ht="24" x14ac:dyDescent="0.3">
      <c r="B17" s="235"/>
      <c r="C17" s="241" t="s">
        <v>205</v>
      </c>
      <c r="D17" s="242"/>
      <c r="E17" s="242"/>
      <c r="F17" s="243"/>
      <c r="G17" s="8" t="s">
        <v>202</v>
      </c>
      <c r="H17" s="70">
        <v>1</v>
      </c>
      <c r="I17" s="70">
        <v>1</v>
      </c>
      <c r="J17" s="239"/>
      <c r="K17" s="2"/>
    </row>
    <row r="18" spans="2:11" ht="24" x14ac:dyDescent="0.3">
      <c r="B18" s="235"/>
      <c r="C18" s="241" t="s">
        <v>206</v>
      </c>
      <c r="D18" s="242"/>
      <c r="E18" s="242"/>
      <c r="F18" s="243"/>
      <c r="G18" s="8" t="s">
        <v>202</v>
      </c>
      <c r="H18" s="70">
        <v>1</v>
      </c>
      <c r="I18" s="70">
        <v>1</v>
      </c>
      <c r="J18" s="239"/>
      <c r="K18" s="2"/>
    </row>
    <row r="19" spans="2:11" ht="39" customHeight="1" thickBot="1" x14ac:dyDescent="0.35">
      <c r="B19" s="236"/>
      <c r="C19" s="170" t="s">
        <v>207</v>
      </c>
      <c r="D19" s="170"/>
      <c r="E19" s="170"/>
      <c r="F19" s="170"/>
      <c r="G19" s="22" t="s">
        <v>202</v>
      </c>
      <c r="H19" s="78">
        <v>1</v>
      </c>
      <c r="I19" s="78">
        <v>1</v>
      </c>
      <c r="J19" s="240"/>
      <c r="K19" s="2"/>
    </row>
    <row r="20" spans="2:11" ht="19.5" customHeight="1" x14ac:dyDescent="0.3">
      <c r="B20" s="233">
        <v>4</v>
      </c>
      <c r="C20" s="194" t="s">
        <v>178</v>
      </c>
      <c r="D20" s="194"/>
      <c r="E20" s="194"/>
      <c r="F20" s="194"/>
      <c r="G20" s="194"/>
      <c r="H20" s="194"/>
      <c r="I20" s="194"/>
      <c r="J20" s="234"/>
      <c r="K20" s="2"/>
    </row>
    <row r="21" spans="2:11" ht="96.6" thickBot="1" x14ac:dyDescent="0.35">
      <c r="B21" s="221"/>
      <c r="C21" s="214" t="s">
        <v>214</v>
      </c>
      <c r="D21" s="215"/>
      <c r="E21" s="215"/>
      <c r="F21" s="216"/>
      <c r="G21" s="54" t="s">
        <v>215</v>
      </c>
      <c r="H21" s="70">
        <v>3</v>
      </c>
      <c r="I21" s="70">
        <v>3</v>
      </c>
      <c r="J21" s="55"/>
      <c r="K21" s="2"/>
    </row>
    <row r="22" spans="2:11" ht="34.950000000000003" customHeight="1" x14ac:dyDescent="0.3">
      <c r="B22" s="246">
        <v>5</v>
      </c>
      <c r="C22" s="194" t="s">
        <v>211</v>
      </c>
      <c r="D22" s="194"/>
      <c r="E22" s="194"/>
      <c r="F22" s="194"/>
      <c r="G22" s="194"/>
      <c r="H22" s="194"/>
      <c r="I22" s="194"/>
      <c r="J22" s="234"/>
    </row>
    <row r="23" spans="2:11" ht="121.5" customHeight="1" thickBot="1" x14ac:dyDescent="0.35">
      <c r="B23" s="247"/>
      <c r="C23" s="237" t="s">
        <v>216</v>
      </c>
      <c r="D23" s="195"/>
      <c r="E23" s="195"/>
      <c r="F23" s="195"/>
      <c r="G23" s="63" t="s">
        <v>217</v>
      </c>
      <c r="H23" s="70">
        <v>4</v>
      </c>
      <c r="I23" s="70">
        <v>4</v>
      </c>
      <c r="J23" s="21"/>
    </row>
    <row r="24" spans="2:11" ht="21.6" customHeight="1" x14ac:dyDescent="0.3">
      <c r="B24" s="246">
        <v>6</v>
      </c>
      <c r="C24" s="194" t="s">
        <v>218</v>
      </c>
      <c r="D24" s="194"/>
      <c r="E24" s="194"/>
      <c r="F24" s="194"/>
      <c r="G24" s="194"/>
      <c r="H24" s="194"/>
      <c r="I24" s="194"/>
      <c r="J24" s="234"/>
    </row>
    <row r="25" spans="2:11" ht="154.5" customHeight="1" thickBot="1" x14ac:dyDescent="0.35">
      <c r="B25" s="247"/>
      <c r="C25" s="237" t="s">
        <v>219</v>
      </c>
      <c r="D25" s="195"/>
      <c r="E25" s="195"/>
      <c r="F25" s="195"/>
      <c r="G25" s="63" t="s">
        <v>220</v>
      </c>
      <c r="H25" s="70">
        <v>3</v>
      </c>
      <c r="I25" s="70">
        <v>3</v>
      </c>
      <c r="J25" s="21"/>
    </row>
    <row r="26" spans="2:11" x14ac:dyDescent="0.3">
      <c r="B26" s="246">
        <v>7</v>
      </c>
      <c r="C26" s="194" t="s">
        <v>221</v>
      </c>
      <c r="D26" s="194"/>
      <c r="E26" s="194"/>
      <c r="F26" s="194"/>
      <c r="G26" s="194"/>
      <c r="H26" s="194"/>
      <c r="I26" s="194"/>
      <c r="J26" s="234"/>
    </row>
    <row r="27" spans="2:11" ht="165.75" customHeight="1" thickBot="1" x14ac:dyDescent="0.35">
      <c r="B27" s="247"/>
      <c r="C27" s="237" t="s">
        <v>223</v>
      </c>
      <c r="D27" s="195"/>
      <c r="E27" s="195"/>
      <c r="F27" s="195"/>
      <c r="G27" s="63" t="s">
        <v>222</v>
      </c>
      <c r="H27" s="70">
        <v>4</v>
      </c>
      <c r="I27" s="70">
        <v>4</v>
      </c>
      <c r="J27" s="21"/>
    </row>
    <row r="28" spans="2:11" x14ac:dyDescent="0.3">
      <c r="B28" s="246">
        <v>8</v>
      </c>
      <c r="C28" s="194" t="s">
        <v>224</v>
      </c>
      <c r="D28" s="194"/>
      <c r="E28" s="194"/>
      <c r="F28" s="194"/>
      <c r="G28" s="194"/>
      <c r="H28" s="194"/>
      <c r="I28" s="194"/>
      <c r="J28" s="234"/>
    </row>
    <row r="29" spans="2:11" ht="157.5" customHeight="1" thickBot="1" x14ac:dyDescent="0.35">
      <c r="B29" s="247"/>
      <c r="C29" s="237" t="s">
        <v>225</v>
      </c>
      <c r="D29" s="195"/>
      <c r="E29" s="195"/>
      <c r="F29" s="195"/>
      <c r="G29" s="63" t="s">
        <v>226</v>
      </c>
      <c r="H29" s="70">
        <v>2</v>
      </c>
      <c r="I29" s="70">
        <v>2</v>
      </c>
      <c r="J29" s="21"/>
    </row>
    <row r="30" spans="2:11" x14ac:dyDescent="0.3">
      <c r="B30" s="246">
        <v>9</v>
      </c>
      <c r="C30" s="194" t="s">
        <v>227</v>
      </c>
      <c r="D30" s="194"/>
      <c r="E30" s="194"/>
      <c r="F30" s="194"/>
      <c r="G30" s="194"/>
      <c r="H30" s="194"/>
      <c r="I30" s="194"/>
      <c r="J30" s="234"/>
    </row>
    <row r="31" spans="2:11" ht="35.25" customHeight="1" x14ac:dyDescent="0.3">
      <c r="B31" s="248"/>
      <c r="C31" s="249"/>
      <c r="D31" s="250"/>
      <c r="E31" s="250"/>
      <c r="F31" s="251"/>
      <c r="G31" s="77" t="s">
        <v>231</v>
      </c>
      <c r="H31" s="76">
        <f>H32+H33</f>
        <v>20</v>
      </c>
      <c r="I31" s="76">
        <f>I32+I33</f>
        <v>20</v>
      </c>
      <c r="J31" s="252" t="s">
        <v>233</v>
      </c>
    </row>
    <row r="32" spans="2:11" ht="60" x14ac:dyDescent="0.3">
      <c r="B32" s="248"/>
      <c r="C32" s="237" t="s">
        <v>228</v>
      </c>
      <c r="D32" s="195"/>
      <c r="E32" s="195"/>
      <c r="F32" s="195"/>
      <c r="G32" s="63" t="s">
        <v>232</v>
      </c>
      <c r="H32" s="70">
        <v>2</v>
      </c>
      <c r="I32" s="70">
        <v>2</v>
      </c>
      <c r="J32" s="253"/>
    </row>
    <row r="33" spans="2:10" ht="108.75" customHeight="1" thickBot="1" x14ac:dyDescent="0.35">
      <c r="B33" s="248"/>
      <c r="C33" s="237" t="s">
        <v>229</v>
      </c>
      <c r="D33" s="195"/>
      <c r="E33" s="195"/>
      <c r="F33" s="195"/>
      <c r="G33" s="64" t="s">
        <v>230</v>
      </c>
      <c r="H33" s="75">
        <v>18</v>
      </c>
      <c r="I33" s="75">
        <v>18</v>
      </c>
      <c r="J33" s="254"/>
    </row>
    <row r="34" spans="2:10" ht="36" customHeight="1" x14ac:dyDescent="0.3">
      <c r="B34" s="246">
        <v>10</v>
      </c>
      <c r="C34" s="194" t="s">
        <v>234</v>
      </c>
      <c r="D34" s="194"/>
      <c r="E34" s="194"/>
      <c r="F34" s="194"/>
      <c r="G34" s="194"/>
      <c r="H34" s="194"/>
      <c r="I34" s="194"/>
      <c r="J34" s="234"/>
    </row>
    <row r="35" spans="2:10" ht="74.25" customHeight="1" thickBot="1" x14ac:dyDescent="0.35">
      <c r="B35" s="247"/>
      <c r="C35" s="237" t="s">
        <v>235</v>
      </c>
      <c r="D35" s="195"/>
      <c r="E35" s="195"/>
      <c r="F35" s="195"/>
      <c r="G35" s="63" t="s">
        <v>236</v>
      </c>
      <c r="H35" s="70">
        <v>2</v>
      </c>
      <c r="I35" s="70">
        <v>2</v>
      </c>
      <c r="J35" s="21"/>
    </row>
    <row r="36" spans="2:10" x14ac:dyDescent="0.3">
      <c r="B36" s="233">
        <v>11</v>
      </c>
      <c r="C36" s="194" t="s">
        <v>237</v>
      </c>
      <c r="D36" s="194"/>
      <c r="E36" s="194"/>
      <c r="F36" s="194"/>
      <c r="G36" s="194"/>
      <c r="H36" s="194"/>
      <c r="I36" s="194"/>
      <c r="J36" s="234"/>
    </row>
    <row r="37" spans="2:10" ht="218.25" customHeight="1" x14ac:dyDescent="0.3">
      <c r="B37" s="221"/>
      <c r="C37" s="237" t="s">
        <v>238</v>
      </c>
      <c r="D37" s="195"/>
      <c r="E37" s="195"/>
      <c r="F37" s="195"/>
      <c r="G37" s="72" t="s">
        <v>253</v>
      </c>
      <c r="H37" s="71">
        <f>H38+H39+H40</f>
        <v>12</v>
      </c>
      <c r="I37" s="71">
        <v>12</v>
      </c>
      <c r="J37" s="238"/>
    </row>
    <row r="38" spans="2:10" ht="40.5" customHeight="1" x14ac:dyDescent="0.3">
      <c r="B38" s="221"/>
      <c r="C38" s="166" t="s">
        <v>239</v>
      </c>
      <c r="D38" s="167"/>
      <c r="E38" s="167"/>
      <c r="F38" s="168"/>
      <c r="G38" s="8" t="s">
        <v>241</v>
      </c>
      <c r="H38" s="70">
        <v>4</v>
      </c>
      <c r="I38" s="70">
        <v>4</v>
      </c>
      <c r="J38" s="239"/>
    </row>
    <row r="39" spans="2:10" ht="98.25" customHeight="1" x14ac:dyDescent="0.3">
      <c r="B39" s="221"/>
      <c r="C39" s="166" t="s">
        <v>240</v>
      </c>
      <c r="D39" s="167"/>
      <c r="E39" s="167"/>
      <c r="F39" s="168"/>
      <c r="G39" s="8" t="s">
        <v>241</v>
      </c>
      <c r="H39" s="70">
        <v>4</v>
      </c>
      <c r="I39" s="70">
        <v>4</v>
      </c>
      <c r="J39" s="239"/>
    </row>
    <row r="40" spans="2:10" ht="30.75" customHeight="1" x14ac:dyDescent="0.3">
      <c r="B40" s="235"/>
      <c r="C40" s="255" t="s">
        <v>242</v>
      </c>
      <c r="D40" s="256"/>
      <c r="E40" s="256"/>
      <c r="F40" s="257"/>
      <c r="G40" s="67" t="s">
        <v>268</v>
      </c>
      <c r="H40" s="71">
        <f>H41+H42+H43</f>
        <v>4</v>
      </c>
      <c r="I40" s="71">
        <v>4</v>
      </c>
      <c r="J40" s="239"/>
    </row>
    <row r="41" spans="2:10" ht="24" x14ac:dyDescent="0.3">
      <c r="B41" s="235"/>
      <c r="C41" s="241" t="s">
        <v>243</v>
      </c>
      <c r="D41" s="242"/>
      <c r="E41" s="242"/>
      <c r="F41" s="243"/>
      <c r="G41" s="65" t="s">
        <v>246</v>
      </c>
      <c r="H41" s="73">
        <v>3</v>
      </c>
      <c r="I41" s="73">
        <v>1</v>
      </c>
      <c r="J41" s="239"/>
    </row>
    <row r="42" spans="2:10" ht="24" x14ac:dyDescent="0.3">
      <c r="B42" s="235"/>
      <c r="C42" s="241" t="s">
        <v>244</v>
      </c>
      <c r="D42" s="242"/>
      <c r="E42" s="242"/>
      <c r="F42" s="243"/>
      <c r="G42" s="65" t="s">
        <v>202</v>
      </c>
      <c r="H42" s="73">
        <v>1</v>
      </c>
      <c r="I42" s="73">
        <v>1</v>
      </c>
      <c r="J42" s="239"/>
    </row>
    <row r="43" spans="2:10" ht="24.75" customHeight="1" thickBot="1" x14ac:dyDescent="0.35">
      <c r="B43" s="235"/>
      <c r="C43" s="170" t="s">
        <v>245</v>
      </c>
      <c r="D43" s="170"/>
      <c r="E43" s="170"/>
      <c r="F43" s="170"/>
      <c r="G43" s="66" t="s">
        <v>247</v>
      </c>
      <c r="H43" s="74">
        <v>0</v>
      </c>
      <c r="I43" s="74">
        <v>1</v>
      </c>
      <c r="J43" s="239"/>
    </row>
    <row r="44" spans="2:10" ht="51.75" customHeight="1" x14ac:dyDescent="0.3">
      <c r="B44" s="246">
        <v>12</v>
      </c>
      <c r="C44" s="194" t="s">
        <v>248</v>
      </c>
      <c r="D44" s="194"/>
      <c r="E44" s="194"/>
      <c r="F44" s="194"/>
      <c r="G44" s="194"/>
      <c r="H44" s="194"/>
      <c r="I44" s="194"/>
      <c r="J44" s="234"/>
    </row>
    <row r="45" spans="2:10" ht="120" customHeight="1" x14ac:dyDescent="0.3">
      <c r="B45" s="248"/>
      <c r="C45" s="237" t="s">
        <v>249</v>
      </c>
      <c r="D45" s="195"/>
      <c r="E45" s="195"/>
      <c r="F45" s="195"/>
      <c r="G45" s="72" t="s">
        <v>253</v>
      </c>
      <c r="H45" s="68">
        <f>H46+H47+H48</f>
        <v>5</v>
      </c>
      <c r="I45" s="68">
        <v>5</v>
      </c>
      <c r="J45" s="21"/>
    </row>
    <row r="46" spans="2:10" ht="24" x14ac:dyDescent="0.3">
      <c r="B46" s="248"/>
      <c r="C46" s="166" t="s">
        <v>250</v>
      </c>
      <c r="D46" s="167"/>
      <c r="E46" s="167"/>
      <c r="F46" s="168"/>
      <c r="G46" s="65" t="s">
        <v>147</v>
      </c>
      <c r="H46" s="73">
        <v>2</v>
      </c>
      <c r="I46" s="73">
        <v>2</v>
      </c>
      <c r="J46" s="25"/>
    </row>
    <row r="47" spans="2:10" ht="24" x14ac:dyDescent="0.3">
      <c r="B47" s="248"/>
      <c r="C47" s="166" t="s">
        <v>251</v>
      </c>
      <c r="D47" s="167"/>
      <c r="E47" s="167"/>
      <c r="F47" s="168"/>
      <c r="G47" s="65" t="s">
        <v>147</v>
      </c>
      <c r="H47" s="73">
        <v>2</v>
      </c>
      <c r="I47" s="73">
        <v>2</v>
      </c>
      <c r="J47" s="25"/>
    </row>
    <row r="48" spans="2:10" ht="143.25" customHeight="1" thickBot="1" x14ac:dyDescent="0.35">
      <c r="B48" s="258"/>
      <c r="C48" s="170" t="s">
        <v>252</v>
      </c>
      <c r="D48" s="170"/>
      <c r="E48" s="170"/>
      <c r="F48" s="170"/>
      <c r="G48" s="65" t="s">
        <v>202</v>
      </c>
      <c r="H48" s="74">
        <v>1</v>
      </c>
      <c r="I48" s="74">
        <v>1</v>
      </c>
      <c r="J48" s="25"/>
    </row>
    <row r="49" spans="2:10" ht="30.75" customHeight="1" x14ac:dyDescent="0.3">
      <c r="B49" s="246">
        <v>13</v>
      </c>
      <c r="C49" s="194" t="s">
        <v>254</v>
      </c>
      <c r="D49" s="194"/>
      <c r="E49" s="194"/>
      <c r="F49" s="194"/>
      <c r="G49" s="194"/>
      <c r="H49" s="194"/>
      <c r="I49" s="194"/>
      <c r="J49" s="234"/>
    </row>
    <row r="50" spans="2:10" ht="234" customHeight="1" thickBot="1" x14ac:dyDescent="0.35">
      <c r="B50" s="247"/>
      <c r="C50" s="237" t="s">
        <v>255</v>
      </c>
      <c r="D50" s="195"/>
      <c r="E50" s="195"/>
      <c r="F50" s="195"/>
      <c r="G50" s="63" t="s">
        <v>256</v>
      </c>
      <c r="H50" s="70">
        <v>4</v>
      </c>
      <c r="I50" s="70">
        <v>4</v>
      </c>
      <c r="J50" s="21"/>
    </row>
    <row r="51" spans="2:10" ht="15" customHeight="1" x14ac:dyDescent="0.3">
      <c r="B51" s="246">
        <v>14</v>
      </c>
      <c r="C51" s="194" t="s">
        <v>257</v>
      </c>
      <c r="D51" s="194"/>
      <c r="E51" s="194"/>
      <c r="F51" s="194"/>
      <c r="G51" s="194"/>
      <c r="H51" s="194"/>
      <c r="I51" s="194"/>
      <c r="J51" s="234"/>
    </row>
    <row r="52" spans="2:10" ht="143.25" customHeight="1" x14ac:dyDescent="0.3">
      <c r="B52" s="248"/>
      <c r="C52" s="237" t="s">
        <v>258</v>
      </c>
      <c r="D52" s="195"/>
      <c r="E52" s="195"/>
      <c r="F52" s="195"/>
      <c r="G52" s="72" t="s">
        <v>253</v>
      </c>
      <c r="H52" s="68">
        <f>H53+H54+H55</f>
        <v>3</v>
      </c>
      <c r="I52" s="68">
        <v>3</v>
      </c>
      <c r="J52" s="21"/>
    </row>
    <row r="53" spans="2:10" ht="24" x14ac:dyDescent="0.3">
      <c r="B53" s="248"/>
      <c r="C53" s="166" t="s">
        <v>259</v>
      </c>
      <c r="D53" s="167"/>
      <c r="E53" s="167"/>
      <c r="F53" s="168"/>
      <c r="G53" s="65" t="s">
        <v>202</v>
      </c>
      <c r="H53" s="73">
        <v>1</v>
      </c>
      <c r="I53" s="73">
        <v>1</v>
      </c>
      <c r="J53" s="25"/>
    </row>
    <row r="54" spans="2:10" ht="21.6" customHeight="1" x14ac:dyDescent="0.3">
      <c r="B54" s="248"/>
      <c r="C54" s="166" t="s">
        <v>260</v>
      </c>
      <c r="D54" s="167"/>
      <c r="E54" s="167"/>
      <c r="F54" s="168"/>
      <c r="G54" s="65" t="s">
        <v>202</v>
      </c>
      <c r="H54" s="73">
        <v>1</v>
      </c>
      <c r="I54" s="73">
        <v>1</v>
      </c>
      <c r="J54" s="25"/>
    </row>
    <row r="55" spans="2:10" ht="28.95" customHeight="1" thickBot="1" x14ac:dyDescent="0.35">
      <c r="B55" s="258"/>
      <c r="C55" s="170" t="s">
        <v>261</v>
      </c>
      <c r="D55" s="170"/>
      <c r="E55" s="170"/>
      <c r="F55" s="170"/>
      <c r="G55" s="65" t="s">
        <v>202</v>
      </c>
      <c r="H55" s="74">
        <v>1</v>
      </c>
      <c r="I55" s="74">
        <v>1</v>
      </c>
      <c r="J55" s="25"/>
    </row>
    <row r="56" spans="2:10" ht="28.95" customHeight="1" x14ac:dyDescent="0.3">
      <c r="B56" s="246">
        <v>15</v>
      </c>
      <c r="C56" s="194" t="s">
        <v>262</v>
      </c>
      <c r="D56" s="194"/>
      <c r="E56" s="194"/>
      <c r="F56" s="194"/>
      <c r="G56" s="194"/>
      <c r="H56" s="194"/>
      <c r="I56" s="194"/>
      <c r="J56" s="234"/>
    </row>
    <row r="57" spans="2:10" ht="264.60000000000002" thickBot="1" x14ac:dyDescent="0.35">
      <c r="B57" s="247"/>
      <c r="C57" s="237" t="s">
        <v>263</v>
      </c>
      <c r="D57" s="195"/>
      <c r="E57" s="195"/>
      <c r="F57" s="195"/>
      <c r="G57" s="63" t="s">
        <v>264</v>
      </c>
      <c r="H57" s="70">
        <v>2</v>
      </c>
      <c r="I57" s="70">
        <v>2</v>
      </c>
      <c r="J57" s="21"/>
    </row>
    <row r="58" spans="2:10" ht="28.95" customHeight="1" x14ac:dyDescent="0.3">
      <c r="B58" s="246">
        <v>16</v>
      </c>
      <c r="C58" s="194" t="s">
        <v>265</v>
      </c>
      <c r="D58" s="194"/>
      <c r="E58" s="194"/>
      <c r="F58" s="194"/>
      <c r="G58" s="194"/>
      <c r="H58" s="194"/>
      <c r="I58" s="194"/>
      <c r="J58" s="234"/>
    </row>
    <row r="59" spans="2:10" ht="28.95" customHeight="1" x14ac:dyDescent="0.3">
      <c r="B59" s="247"/>
      <c r="C59" s="237" t="s">
        <v>263</v>
      </c>
      <c r="D59" s="195"/>
      <c r="E59" s="195"/>
      <c r="F59" s="195"/>
      <c r="G59" s="63" t="s">
        <v>266</v>
      </c>
      <c r="H59" s="70">
        <v>2</v>
      </c>
      <c r="I59" s="70">
        <v>2</v>
      </c>
      <c r="J59" s="21"/>
    </row>
    <row r="60" spans="2:10" ht="38.4" customHeight="1" thickBot="1" x14ac:dyDescent="0.35">
      <c r="B60" s="244" t="s">
        <v>146</v>
      </c>
      <c r="C60" s="245"/>
      <c r="D60" s="245"/>
      <c r="E60" s="245"/>
      <c r="F60" s="245"/>
      <c r="G60" s="245"/>
      <c r="H60" s="43">
        <f>H59+H57+H50+H45+H37+H35+H31+H29+H27+H25+H23+H21+H13+H11+H52+H9</f>
        <v>78</v>
      </c>
      <c r="I60" s="43">
        <f>I59+I57+I50+I45+I37+I35+I31+I29+I27+I25+I23+I21+I13+I11+I52+I9</f>
        <v>78</v>
      </c>
      <c r="J60" s="19" t="s">
        <v>269</v>
      </c>
    </row>
  </sheetData>
  <mergeCells count="81">
    <mergeCell ref="B56:B57"/>
    <mergeCell ref="C56:J56"/>
    <mergeCell ref="C57:F57"/>
    <mergeCell ref="B58:B59"/>
    <mergeCell ref="C58:J58"/>
    <mergeCell ref="C59:F59"/>
    <mergeCell ref="C51:J51"/>
    <mergeCell ref="C52:F52"/>
    <mergeCell ref="B51:B55"/>
    <mergeCell ref="C53:F53"/>
    <mergeCell ref="C55:F55"/>
    <mergeCell ref="C48:F48"/>
    <mergeCell ref="B49:B50"/>
    <mergeCell ref="C49:J49"/>
    <mergeCell ref="C50:F50"/>
    <mergeCell ref="B44:B48"/>
    <mergeCell ref="C44:J44"/>
    <mergeCell ref="C45:F45"/>
    <mergeCell ref="C46:F46"/>
    <mergeCell ref="C47:F47"/>
    <mergeCell ref="B36:B43"/>
    <mergeCell ref="C36:J36"/>
    <mergeCell ref="C37:F37"/>
    <mergeCell ref="J37:J43"/>
    <mergeCell ref="C38:F38"/>
    <mergeCell ref="C39:F39"/>
    <mergeCell ref="C40:F40"/>
    <mergeCell ref="C41:F41"/>
    <mergeCell ref="C42:F42"/>
    <mergeCell ref="C43:F43"/>
    <mergeCell ref="C33:F33"/>
    <mergeCell ref="B30:B33"/>
    <mergeCell ref="C31:F31"/>
    <mergeCell ref="J31:J33"/>
    <mergeCell ref="B34:B35"/>
    <mergeCell ref="C34:J34"/>
    <mergeCell ref="C35:F35"/>
    <mergeCell ref="B2:J2"/>
    <mergeCell ref="B3:C3"/>
    <mergeCell ref="D3:J3"/>
    <mergeCell ref="B4:C4"/>
    <mergeCell ref="D4:J4"/>
    <mergeCell ref="B10:B11"/>
    <mergeCell ref="C10:J10"/>
    <mergeCell ref="C11:F11"/>
    <mergeCell ref="B5:C5"/>
    <mergeCell ref="D5:J5"/>
    <mergeCell ref="B6:J6"/>
    <mergeCell ref="C7:F7"/>
    <mergeCell ref="B8:B9"/>
    <mergeCell ref="C8:J8"/>
    <mergeCell ref="C9:F9"/>
    <mergeCell ref="C22:J22"/>
    <mergeCell ref="B60:G60"/>
    <mergeCell ref="C25:F25"/>
    <mergeCell ref="C27:F27"/>
    <mergeCell ref="C32:F32"/>
    <mergeCell ref="C54:F54"/>
    <mergeCell ref="C23:F23"/>
    <mergeCell ref="B22:B23"/>
    <mergeCell ref="B24:B25"/>
    <mergeCell ref="C24:J24"/>
    <mergeCell ref="B26:B27"/>
    <mergeCell ref="C26:J26"/>
    <mergeCell ref="B28:B29"/>
    <mergeCell ref="C28:J28"/>
    <mergeCell ref="C29:F29"/>
    <mergeCell ref="C30:J30"/>
    <mergeCell ref="B20:B21"/>
    <mergeCell ref="C20:J20"/>
    <mergeCell ref="C21:F21"/>
    <mergeCell ref="B12:B19"/>
    <mergeCell ref="C12:J12"/>
    <mergeCell ref="C13:F13"/>
    <mergeCell ref="J13:J19"/>
    <mergeCell ref="C14:F14"/>
    <mergeCell ref="C15:F15"/>
    <mergeCell ref="C19:F19"/>
    <mergeCell ref="C16:F16"/>
    <mergeCell ref="C17:F17"/>
    <mergeCell ref="C18:F1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K62"/>
  <sheetViews>
    <sheetView topLeftCell="A51" zoomScaleNormal="100" workbookViewId="0">
      <selection activeCell="J27" sqref="J27"/>
    </sheetView>
  </sheetViews>
  <sheetFormatPr defaultRowHeight="14.4" x14ac:dyDescent="0.3"/>
  <cols>
    <col min="2" max="2" width="8.88671875" style="1"/>
    <col min="3" max="3" width="34.5546875" customWidth="1"/>
    <col min="6" max="6" width="15" style="1" customWidth="1"/>
    <col min="7" max="7" width="14.33203125" style="1" customWidth="1"/>
    <col min="8" max="8" width="40.109375" customWidth="1"/>
  </cols>
  <sheetData>
    <row r="1" spans="2:8" ht="15" thickBot="1" x14ac:dyDescent="0.35"/>
    <row r="2" spans="2:8" ht="56.4" customHeight="1" thickBot="1" x14ac:dyDescent="0.35">
      <c r="B2" s="105" t="s">
        <v>0</v>
      </c>
      <c r="C2" s="192"/>
      <c r="D2" s="192"/>
      <c r="E2" s="192"/>
      <c r="F2" s="192"/>
      <c r="G2" s="192"/>
      <c r="H2" s="193"/>
    </row>
    <row r="3" spans="2:8" ht="38.4" customHeight="1" x14ac:dyDescent="0.3">
      <c r="B3" s="97" t="s">
        <v>5</v>
      </c>
      <c r="C3" s="98"/>
      <c r="D3" s="99" t="str">
        <f>'I etap oceny strona tytułowa'!D7:H7</f>
        <v>xxxxxxxxxxxxx</v>
      </c>
      <c r="E3" s="100"/>
      <c r="F3" s="100"/>
      <c r="G3" s="100"/>
      <c r="H3" s="101"/>
    </row>
    <row r="4" spans="2:8" ht="38.4" customHeight="1" x14ac:dyDescent="0.3">
      <c r="B4" s="84" t="s">
        <v>6</v>
      </c>
      <c r="C4" s="85"/>
      <c r="D4" s="86" t="str">
        <f>'I etap oceny strona tytułowa'!D8:H8</f>
        <v>FENX.02.04-00.00.01-xxxxx/xx</v>
      </c>
      <c r="E4" s="87"/>
      <c r="F4" s="87"/>
      <c r="G4" s="87"/>
      <c r="H4" s="88"/>
    </row>
    <row r="5" spans="2:8" ht="38.4" customHeight="1" thickBot="1" x14ac:dyDescent="0.35">
      <c r="B5" s="92" t="s">
        <v>7</v>
      </c>
      <c r="C5" s="93"/>
      <c r="D5" s="191" t="str">
        <f>'I etap oceny strona tytułowa'!D9:H9</f>
        <v>xxxxxxxxxxxxx</v>
      </c>
      <c r="E5" s="95"/>
      <c r="F5" s="95"/>
      <c r="G5" s="95"/>
      <c r="H5" s="96"/>
    </row>
    <row r="6" spans="2:8" ht="47.4" customHeight="1" thickBot="1" x14ac:dyDescent="0.35">
      <c r="B6" s="125" t="s">
        <v>196</v>
      </c>
      <c r="C6" s="186"/>
      <c r="D6" s="186"/>
      <c r="E6" s="186"/>
      <c r="F6" s="186"/>
      <c r="G6" s="186"/>
      <c r="H6" s="187"/>
    </row>
    <row r="7" spans="2:8" ht="42" customHeight="1" thickBot="1" x14ac:dyDescent="0.35">
      <c r="B7" s="30" t="s">
        <v>22</v>
      </c>
      <c r="C7" s="188" t="s">
        <v>23</v>
      </c>
      <c r="D7" s="189"/>
      <c r="E7" s="189"/>
      <c r="F7" s="190"/>
      <c r="G7" s="31" t="s">
        <v>24</v>
      </c>
      <c r="H7" s="52" t="s">
        <v>25</v>
      </c>
    </row>
    <row r="8" spans="2:8" ht="40.200000000000003" customHeight="1" x14ac:dyDescent="0.3">
      <c r="B8" s="11">
        <v>5</v>
      </c>
      <c r="C8" s="202" t="s">
        <v>46</v>
      </c>
      <c r="D8" s="203"/>
      <c r="E8" s="203"/>
      <c r="F8" s="203"/>
      <c r="G8" s="17" t="str">
        <f>IF(AND(G9="TAK",G10="TAK",G11="TAK", G12="TAK", G13="TAK", G14="TAK", G15="TAK"),"TAK","NIE")</f>
        <v>TAK</v>
      </c>
      <c r="H8" s="38"/>
    </row>
    <row r="9" spans="2:8" ht="26.4" customHeight="1" x14ac:dyDescent="0.3">
      <c r="B9" s="18" t="s">
        <v>47</v>
      </c>
      <c r="C9" s="166" t="s">
        <v>48</v>
      </c>
      <c r="D9" s="167"/>
      <c r="E9" s="167"/>
      <c r="F9" s="168"/>
      <c r="G9" s="9" t="s">
        <v>13</v>
      </c>
      <c r="H9" s="39"/>
    </row>
    <row r="10" spans="2:8" ht="26.4" customHeight="1" x14ac:dyDescent="0.3">
      <c r="B10" s="18" t="s">
        <v>49</v>
      </c>
      <c r="C10" s="166" t="s">
        <v>50</v>
      </c>
      <c r="D10" s="167"/>
      <c r="E10" s="167"/>
      <c r="F10" s="168"/>
      <c r="G10" s="9" t="s">
        <v>13</v>
      </c>
      <c r="H10" s="39"/>
    </row>
    <row r="11" spans="2:8" ht="26.4" customHeight="1" x14ac:dyDescent="0.3">
      <c r="B11" s="18" t="s">
        <v>51</v>
      </c>
      <c r="C11" s="166" t="s">
        <v>52</v>
      </c>
      <c r="D11" s="167"/>
      <c r="E11" s="167"/>
      <c r="F11" s="168"/>
      <c r="G11" s="9" t="s">
        <v>13</v>
      </c>
      <c r="H11" s="39"/>
    </row>
    <row r="12" spans="2:8" ht="26.4" customHeight="1" x14ac:dyDescent="0.3">
      <c r="B12" s="18" t="s">
        <v>53</v>
      </c>
      <c r="C12" s="166" t="s">
        <v>54</v>
      </c>
      <c r="D12" s="167"/>
      <c r="E12" s="167"/>
      <c r="F12" s="168"/>
      <c r="G12" s="9" t="s">
        <v>13</v>
      </c>
      <c r="H12" s="39"/>
    </row>
    <row r="13" spans="2:8" ht="26.4" customHeight="1" x14ac:dyDescent="0.3">
      <c r="B13" s="18" t="s">
        <v>55</v>
      </c>
      <c r="C13" s="166" t="s">
        <v>56</v>
      </c>
      <c r="D13" s="167"/>
      <c r="E13" s="167"/>
      <c r="F13" s="168"/>
      <c r="G13" s="9" t="s">
        <v>13</v>
      </c>
      <c r="H13" s="39"/>
    </row>
    <row r="14" spans="2:8" ht="39" customHeight="1" x14ac:dyDescent="0.3">
      <c r="B14" s="18" t="s">
        <v>57</v>
      </c>
      <c r="C14" s="166" t="s">
        <v>58</v>
      </c>
      <c r="D14" s="167"/>
      <c r="E14" s="167"/>
      <c r="F14" s="168"/>
      <c r="G14" s="9" t="s">
        <v>13</v>
      </c>
      <c r="H14" s="39"/>
    </row>
    <row r="15" spans="2:8" ht="38.25" customHeight="1" thickBot="1" x14ac:dyDescent="0.35">
      <c r="B15" s="12" t="s">
        <v>59</v>
      </c>
      <c r="C15" s="158" t="s">
        <v>60</v>
      </c>
      <c r="D15" s="159"/>
      <c r="E15" s="159"/>
      <c r="F15" s="160"/>
      <c r="G15" s="13" t="s">
        <v>13</v>
      </c>
      <c r="H15" s="16"/>
    </row>
    <row r="16" spans="2:8" ht="28.2" customHeight="1" x14ac:dyDescent="0.3">
      <c r="B16" s="269">
        <v>6</v>
      </c>
      <c r="C16" s="202" t="s">
        <v>61</v>
      </c>
      <c r="D16" s="203"/>
      <c r="E16" s="203"/>
      <c r="F16" s="204"/>
      <c r="G16" s="154" t="s">
        <v>13</v>
      </c>
      <c r="H16" s="156"/>
    </row>
    <row r="17" spans="2:11" ht="160.5" customHeight="1" thickBot="1" x14ac:dyDescent="0.35">
      <c r="B17" s="179"/>
      <c r="C17" s="259" t="s">
        <v>275</v>
      </c>
      <c r="D17" s="159"/>
      <c r="E17" s="159"/>
      <c r="F17" s="160"/>
      <c r="G17" s="155"/>
      <c r="H17" s="157"/>
      <c r="I17" s="2"/>
      <c r="J17" s="2"/>
      <c r="K17" s="2"/>
    </row>
    <row r="18" spans="2:11" ht="25.2" customHeight="1" x14ac:dyDescent="0.3">
      <c r="B18" s="269">
        <v>7</v>
      </c>
      <c r="C18" s="202" t="s">
        <v>63</v>
      </c>
      <c r="D18" s="203"/>
      <c r="E18" s="203"/>
      <c r="F18" s="204"/>
      <c r="G18" s="154" t="s">
        <v>13</v>
      </c>
      <c r="H18" s="156"/>
    </row>
    <row r="19" spans="2:11" ht="102.75" customHeight="1" x14ac:dyDescent="0.3">
      <c r="B19" s="178"/>
      <c r="C19" s="260" t="s">
        <v>276</v>
      </c>
      <c r="D19" s="261"/>
      <c r="E19" s="261"/>
      <c r="F19" s="262"/>
      <c r="G19" s="185"/>
      <c r="H19" s="176"/>
    </row>
    <row r="20" spans="2:11" ht="42.75" customHeight="1" thickBot="1" x14ac:dyDescent="0.45">
      <c r="B20" s="178"/>
      <c r="C20" s="266" t="s">
        <v>285</v>
      </c>
      <c r="D20" s="267"/>
      <c r="E20" s="267"/>
      <c r="F20" s="268"/>
      <c r="G20" s="185"/>
      <c r="H20" s="56"/>
    </row>
    <row r="21" spans="2:11" ht="39.6" customHeight="1" x14ac:dyDescent="0.3">
      <c r="B21" s="11">
        <v>8</v>
      </c>
      <c r="C21" s="194" t="s">
        <v>64</v>
      </c>
      <c r="D21" s="194"/>
      <c r="E21" s="194"/>
      <c r="F21" s="194"/>
      <c r="G21" s="20" t="str">
        <f>IF(AND(G22="TAK",G23="TAK"),"TAK","NIE")</f>
        <v>TAK</v>
      </c>
      <c r="H21" s="15"/>
    </row>
    <row r="22" spans="2:11" ht="147.75" customHeight="1" x14ac:dyDescent="0.3">
      <c r="B22" s="18" t="s">
        <v>65</v>
      </c>
      <c r="C22" s="169" t="s">
        <v>66</v>
      </c>
      <c r="D22" s="169"/>
      <c r="E22" s="169"/>
      <c r="F22" s="169"/>
      <c r="G22" s="9" t="s">
        <v>13</v>
      </c>
      <c r="H22" s="39"/>
    </row>
    <row r="23" spans="2:11" ht="77.25" customHeight="1" thickBot="1" x14ac:dyDescent="0.35">
      <c r="B23" s="12" t="s">
        <v>67</v>
      </c>
      <c r="C23" s="170" t="s">
        <v>68</v>
      </c>
      <c r="D23" s="170"/>
      <c r="E23" s="170"/>
      <c r="F23" s="170"/>
      <c r="G23" s="13" t="s">
        <v>13</v>
      </c>
      <c r="H23" s="16"/>
    </row>
    <row r="24" spans="2:11" ht="35.4" customHeight="1" x14ac:dyDescent="0.3">
      <c r="B24" s="178">
        <v>9</v>
      </c>
      <c r="C24" s="270" t="s">
        <v>69</v>
      </c>
      <c r="D24" s="271"/>
      <c r="E24" s="271"/>
      <c r="F24" s="271"/>
      <c r="G24" s="174" t="s">
        <v>13</v>
      </c>
      <c r="H24" s="176"/>
    </row>
    <row r="25" spans="2:11" ht="183" customHeight="1" thickBot="1" x14ac:dyDescent="0.35">
      <c r="B25" s="179"/>
      <c r="C25" s="259" t="s">
        <v>277</v>
      </c>
      <c r="D25" s="159"/>
      <c r="E25" s="159"/>
      <c r="F25" s="159"/>
      <c r="G25" s="175"/>
      <c r="H25" s="157"/>
    </row>
    <row r="26" spans="2:11" ht="34.950000000000003" customHeight="1" x14ac:dyDescent="0.3">
      <c r="B26" s="11">
        <v>10</v>
      </c>
      <c r="C26" s="202" t="s">
        <v>70</v>
      </c>
      <c r="D26" s="203"/>
      <c r="E26" s="203"/>
      <c r="F26" s="204"/>
      <c r="G26" s="20" t="str">
        <f>IF(AND(G27="TAK",G28="TAK"),"TAK","NIE")</f>
        <v>TAK</v>
      </c>
      <c r="H26" s="15"/>
    </row>
    <row r="27" spans="2:11" ht="128.4" customHeight="1" x14ac:dyDescent="0.3">
      <c r="B27" s="18" t="s">
        <v>71</v>
      </c>
      <c r="C27" s="166" t="s">
        <v>72</v>
      </c>
      <c r="D27" s="167"/>
      <c r="E27" s="167"/>
      <c r="F27" s="168"/>
      <c r="G27" s="9" t="s">
        <v>13</v>
      </c>
      <c r="H27" s="40"/>
      <c r="I27" s="5"/>
      <c r="J27" s="5"/>
      <c r="K27" s="5"/>
    </row>
    <row r="28" spans="2:11" ht="175.95" customHeight="1" thickBot="1" x14ac:dyDescent="0.35">
      <c r="B28" s="12" t="s">
        <v>73</v>
      </c>
      <c r="C28" s="158" t="s">
        <v>74</v>
      </c>
      <c r="D28" s="159"/>
      <c r="E28" s="159"/>
      <c r="F28" s="160"/>
      <c r="G28" s="13" t="s">
        <v>13</v>
      </c>
      <c r="H28" s="41"/>
    </row>
    <row r="29" spans="2:11" ht="23.4" customHeight="1" x14ac:dyDescent="0.3">
      <c r="B29" s="269">
        <v>11</v>
      </c>
      <c r="C29" s="202" t="s">
        <v>75</v>
      </c>
      <c r="D29" s="203"/>
      <c r="E29" s="203"/>
      <c r="F29" s="204"/>
      <c r="G29" s="154" t="s">
        <v>13</v>
      </c>
      <c r="H29" s="156"/>
    </row>
    <row r="30" spans="2:11" ht="98.25" customHeight="1" x14ac:dyDescent="0.3">
      <c r="B30" s="178"/>
      <c r="C30" s="260" t="s">
        <v>278</v>
      </c>
      <c r="D30" s="261"/>
      <c r="E30" s="261"/>
      <c r="F30" s="262"/>
      <c r="G30" s="185"/>
      <c r="H30" s="176"/>
    </row>
    <row r="31" spans="2:11" ht="175.95" customHeight="1" thickBot="1" x14ac:dyDescent="0.35">
      <c r="B31" s="179"/>
      <c r="C31" s="272" t="s">
        <v>286</v>
      </c>
      <c r="D31" s="273"/>
      <c r="E31" s="273"/>
      <c r="F31" s="274"/>
      <c r="G31" s="155"/>
      <c r="H31" s="157"/>
    </row>
    <row r="32" spans="2:11" ht="25.95" customHeight="1" x14ac:dyDescent="0.3">
      <c r="B32" s="164">
        <v>12</v>
      </c>
      <c r="C32" s="202" t="s">
        <v>76</v>
      </c>
      <c r="D32" s="203"/>
      <c r="E32" s="203"/>
      <c r="F32" s="204"/>
      <c r="G32" s="154" t="s">
        <v>62</v>
      </c>
      <c r="H32" s="156"/>
    </row>
    <row r="33" spans="2:8" ht="193.5" customHeight="1" thickBot="1" x14ac:dyDescent="0.35">
      <c r="B33" s="165"/>
      <c r="C33" s="259" t="s">
        <v>279</v>
      </c>
      <c r="D33" s="159"/>
      <c r="E33" s="159"/>
      <c r="F33" s="160"/>
      <c r="G33" s="155"/>
      <c r="H33" s="157"/>
    </row>
    <row r="34" spans="2:8" ht="36.6" customHeight="1" x14ac:dyDescent="0.3">
      <c r="B34" s="11">
        <v>13</v>
      </c>
      <c r="C34" s="202" t="s">
        <v>77</v>
      </c>
      <c r="D34" s="203"/>
      <c r="E34" s="203"/>
      <c r="F34" s="203"/>
      <c r="G34" s="20" t="str">
        <f>IF(AND(G35="TAK",G36="TAK"),"TAK","NIE")</f>
        <v>TAK</v>
      </c>
      <c r="H34" s="38"/>
    </row>
    <row r="35" spans="2:8" ht="48.75" customHeight="1" x14ac:dyDescent="0.3">
      <c r="B35" s="18" t="s">
        <v>78</v>
      </c>
      <c r="C35" s="166" t="s">
        <v>79</v>
      </c>
      <c r="D35" s="167"/>
      <c r="E35" s="167"/>
      <c r="F35" s="168"/>
      <c r="G35" s="9" t="s">
        <v>13</v>
      </c>
      <c r="H35" s="39"/>
    </row>
    <row r="36" spans="2:8" ht="83.25" customHeight="1" thickBot="1" x14ac:dyDescent="0.35">
      <c r="B36" s="12" t="s">
        <v>80</v>
      </c>
      <c r="C36" s="158" t="s">
        <v>81</v>
      </c>
      <c r="D36" s="159"/>
      <c r="E36" s="159"/>
      <c r="F36" s="160"/>
      <c r="G36" s="13" t="s">
        <v>13</v>
      </c>
      <c r="H36" s="16"/>
    </row>
    <row r="37" spans="2:8" ht="33" customHeight="1" x14ac:dyDescent="0.3">
      <c r="B37" s="164">
        <v>14</v>
      </c>
      <c r="C37" s="202" t="s">
        <v>82</v>
      </c>
      <c r="D37" s="203"/>
      <c r="E37" s="203"/>
      <c r="F37" s="204"/>
      <c r="G37" s="154" t="s">
        <v>13</v>
      </c>
      <c r="H37" s="156"/>
    </row>
    <row r="38" spans="2:8" ht="42" customHeight="1" thickBot="1" x14ac:dyDescent="0.35">
      <c r="B38" s="165"/>
      <c r="C38" s="259" t="s">
        <v>280</v>
      </c>
      <c r="D38" s="159"/>
      <c r="E38" s="159"/>
      <c r="F38" s="160"/>
      <c r="G38" s="155"/>
      <c r="H38" s="157"/>
    </row>
    <row r="39" spans="2:8" ht="35.4" customHeight="1" x14ac:dyDescent="0.3">
      <c r="B39" s="164">
        <v>15</v>
      </c>
      <c r="C39" s="202" t="s">
        <v>83</v>
      </c>
      <c r="D39" s="203"/>
      <c r="E39" s="203"/>
      <c r="F39" s="204"/>
      <c r="G39" s="154" t="s">
        <v>13</v>
      </c>
      <c r="H39" s="156"/>
    </row>
    <row r="40" spans="2:8" ht="89.25" customHeight="1" thickBot="1" x14ac:dyDescent="0.35">
      <c r="B40" s="165"/>
      <c r="C40" s="259" t="s">
        <v>281</v>
      </c>
      <c r="D40" s="159"/>
      <c r="E40" s="159"/>
      <c r="F40" s="160"/>
      <c r="G40" s="155"/>
      <c r="H40" s="157"/>
    </row>
    <row r="41" spans="2:8" ht="34.950000000000003" customHeight="1" x14ac:dyDescent="0.3">
      <c r="B41" s="164">
        <v>16</v>
      </c>
      <c r="C41" s="263" t="s">
        <v>84</v>
      </c>
      <c r="D41" s="264"/>
      <c r="E41" s="264"/>
      <c r="F41" s="265"/>
      <c r="G41" s="154" t="s">
        <v>13</v>
      </c>
      <c r="H41" s="156"/>
    </row>
    <row r="42" spans="2:8" ht="35.25" customHeight="1" thickBot="1" x14ac:dyDescent="0.35">
      <c r="B42" s="165"/>
      <c r="C42" s="259" t="s">
        <v>282</v>
      </c>
      <c r="D42" s="159"/>
      <c r="E42" s="159"/>
      <c r="F42" s="160"/>
      <c r="G42" s="155"/>
      <c r="H42" s="157"/>
    </row>
    <row r="43" spans="2:8" ht="31.2" customHeight="1" x14ac:dyDescent="0.3">
      <c r="B43" s="164">
        <v>17</v>
      </c>
      <c r="C43" s="202" t="s">
        <v>85</v>
      </c>
      <c r="D43" s="203"/>
      <c r="E43" s="203"/>
      <c r="F43" s="204"/>
      <c r="G43" s="154" t="s">
        <v>62</v>
      </c>
      <c r="H43" s="156"/>
    </row>
    <row r="44" spans="2:8" ht="77.25" customHeight="1" thickBot="1" x14ac:dyDescent="0.35">
      <c r="B44" s="165"/>
      <c r="C44" s="259" t="s">
        <v>283</v>
      </c>
      <c r="D44" s="159"/>
      <c r="E44" s="159"/>
      <c r="F44" s="160"/>
      <c r="G44" s="155"/>
      <c r="H44" s="157"/>
    </row>
    <row r="45" spans="2:8" ht="40.200000000000003" customHeight="1" x14ac:dyDescent="0.3">
      <c r="B45" s="11">
        <v>18</v>
      </c>
      <c r="C45" s="202" t="s">
        <v>86</v>
      </c>
      <c r="D45" s="203"/>
      <c r="E45" s="203"/>
      <c r="F45" s="204"/>
      <c r="G45" s="17" t="str">
        <f>IF(AND(G46="TAK",G47="TAK",G48="TAK", G49="TAK", G50="TAK", G51="TAK"),"TAK","NIE")</f>
        <v>TAK</v>
      </c>
      <c r="H45" s="15"/>
    </row>
    <row r="46" spans="2:8" ht="25.2" customHeight="1" x14ac:dyDescent="0.3">
      <c r="B46" s="18" t="s">
        <v>87</v>
      </c>
      <c r="C46" s="166" t="s">
        <v>88</v>
      </c>
      <c r="D46" s="167"/>
      <c r="E46" s="167"/>
      <c r="F46" s="168"/>
      <c r="G46" s="9" t="s">
        <v>13</v>
      </c>
      <c r="H46" s="39"/>
    </row>
    <row r="47" spans="2:8" ht="46.5" customHeight="1" x14ac:dyDescent="0.3">
      <c r="B47" s="18" t="s">
        <v>89</v>
      </c>
      <c r="C47" s="166" t="s">
        <v>90</v>
      </c>
      <c r="D47" s="167"/>
      <c r="E47" s="167"/>
      <c r="F47" s="168"/>
      <c r="G47" s="9" t="s">
        <v>13</v>
      </c>
      <c r="H47" s="39"/>
    </row>
    <row r="48" spans="2:8" ht="25.2" customHeight="1" x14ac:dyDescent="0.3">
      <c r="B48" s="18" t="s">
        <v>91</v>
      </c>
      <c r="C48" s="166" t="s">
        <v>92</v>
      </c>
      <c r="D48" s="167"/>
      <c r="E48" s="167"/>
      <c r="F48" s="168"/>
      <c r="G48" s="9" t="s">
        <v>13</v>
      </c>
      <c r="H48" s="39"/>
    </row>
    <row r="49" spans="2:8" ht="38.25" customHeight="1" x14ac:dyDescent="0.3">
      <c r="B49" s="18" t="s">
        <v>93</v>
      </c>
      <c r="C49" s="166" t="s">
        <v>94</v>
      </c>
      <c r="D49" s="167"/>
      <c r="E49" s="167"/>
      <c r="F49" s="168"/>
      <c r="G49" s="9" t="s">
        <v>13</v>
      </c>
      <c r="H49" s="39"/>
    </row>
    <row r="50" spans="2:8" ht="25.2" customHeight="1" x14ac:dyDescent="0.3">
      <c r="B50" s="18" t="s">
        <v>95</v>
      </c>
      <c r="C50" s="166" t="s">
        <v>96</v>
      </c>
      <c r="D50" s="167"/>
      <c r="E50" s="167"/>
      <c r="F50" s="168"/>
      <c r="G50" s="9" t="s">
        <v>13</v>
      </c>
      <c r="H50" s="39"/>
    </row>
    <row r="51" spans="2:8" ht="36.75" customHeight="1" thickBot="1" x14ac:dyDescent="0.35">
      <c r="B51" s="12" t="s">
        <v>97</v>
      </c>
      <c r="C51" s="158" t="s">
        <v>98</v>
      </c>
      <c r="D51" s="159"/>
      <c r="E51" s="159"/>
      <c r="F51" s="160"/>
      <c r="G51" s="13" t="s">
        <v>13</v>
      </c>
      <c r="H51" s="16"/>
    </row>
    <row r="52" spans="2:8" ht="34.200000000000003" customHeight="1" x14ac:dyDescent="0.3">
      <c r="B52" s="11">
        <v>19</v>
      </c>
      <c r="C52" s="202" t="s">
        <v>99</v>
      </c>
      <c r="D52" s="203"/>
      <c r="E52" s="203"/>
      <c r="F52" s="204"/>
      <c r="G52" s="20" t="str">
        <f>IF(AND(G53="TAK",G54="TAK"),"TAK","NIE")</f>
        <v>TAK</v>
      </c>
      <c r="H52" s="15"/>
    </row>
    <row r="53" spans="2:8" ht="40.200000000000003" customHeight="1" x14ac:dyDescent="0.3">
      <c r="B53" s="18" t="s">
        <v>100</v>
      </c>
      <c r="C53" s="166" t="s">
        <v>101</v>
      </c>
      <c r="D53" s="167"/>
      <c r="E53" s="167"/>
      <c r="F53" s="168"/>
      <c r="G53" s="9" t="s">
        <v>13</v>
      </c>
      <c r="H53" s="39"/>
    </row>
    <row r="54" spans="2:8" ht="40.200000000000003" customHeight="1" thickBot="1" x14ac:dyDescent="0.35">
      <c r="B54" s="12" t="s">
        <v>102</v>
      </c>
      <c r="C54" s="158" t="s">
        <v>103</v>
      </c>
      <c r="D54" s="159"/>
      <c r="E54" s="159"/>
      <c r="F54" s="160"/>
      <c r="G54" s="13" t="s">
        <v>13</v>
      </c>
      <c r="H54" s="16"/>
    </row>
    <row r="55" spans="2:8" ht="33.6" customHeight="1" x14ac:dyDescent="0.3">
      <c r="B55" s="11">
        <v>20</v>
      </c>
      <c r="C55" s="202" t="s">
        <v>104</v>
      </c>
      <c r="D55" s="203"/>
      <c r="E55" s="203"/>
      <c r="F55" s="204"/>
      <c r="G55" s="154" t="s">
        <v>13</v>
      </c>
      <c r="H55" s="156"/>
    </row>
    <row r="56" spans="2:8" ht="40.5" customHeight="1" thickBot="1" x14ac:dyDescent="0.35">
      <c r="B56" s="12" t="s">
        <v>105</v>
      </c>
      <c r="C56" s="158" t="s">
        <v>106</v>
      </c>
      <c r="D56" s="159"/>
      <c r="E56" s="159"/>
      <c r="F56" s="160"/>
      <c r="G56" s="155"/>
      <c r="H56" s="157"/>
    </row>
    <row r="57" spans="2:8" ht="25.95" customHeight="1" x14ac:dyDescent="0.3">
      <c r="B57" s="11">
        <v>21</v>
      </c>
      <c r="C57" s="202" t="s">
        <v>107</v>
      </c>
      <c r="D57" s="203"/>
      <c r="E57" s="203"/>
      <c r="F57" s="204"/>
      <c r="G57" s="154" t="s">
        <v>13</v>
      </c>
      <c r="H57" s="156"/>
    </row>
    <row r="58" spans="2:8" ht="25.5" customHeight="1" thickBot="1" x14ac:dyDescent="0.35">
      <c r="B58" s="12" t="s">
        <v>108</v>
      </c>
      <c r="C58" s="158" t="s">
        <v>109</v>
      </c>
      <c r="D58" s="159"/>
      <c r="E58" s="159"/>
      <c r="F58" s="160"/>
      <c r="G58" s="155"/>
      <c r="H58" s="157"/>
    </row>
    <row r="59" spans="2:8" ht="31.2" customHeight="1" x14ac:dyDescent="0.3">
      <c r="B59" s="161" t="s">
        <v>21</v>
      </c>
      <c r="C59" s="162"/>
      <c r="D59" s="162"/>
      <c r="E59" s="162"/>
      <c r="F59" s="162"/>
      <c r="G59" s="162"/>
      <c r="H59" s="163"/>
    </row>
    <row r="60" spans="2:8" ht="27" customHeight="1" x14ac:dyDescent="0.3">
      <c r="B60" s="23">
        <v>1</v>
      </c>
      <c r="C60" s="141" t="s">
        <v>110</v>
      </c>
      <c r="D60" s="142"/>
      <c r="E60" s="142"/>
      <c r="F60" s="143"/>
      <c r="G60" s="9" t="s">
        <v>13</v>
      </c>
      <c r="H60" s="39"/>
    </row>
    <row r="61" spans="2:8" ht="27" customHeight="1" thickBot="1" x14ac:dyDescent="0.35">
      <c r="B61" s="24">
        <v>2</v>
      </c>
      <c r="C61" s="275" t="s">
        <v>284</v>
      </c>
      <c r="D61" s="276"/>
      <c r="E61" s="276"/>
      <c r="F61" s="277"/>
      <c r="G61" s="9" t="s">
        <v>13</v>
      </c>
      <c r="H61" s="42"/>
    </row>
    <row r="62" spans="2:8" ht="32.4" customHeight="1" thickBot="1" x14ac:dyDescent="0.35">
      <c r="B62" s="147" t="s">
        <v>111</v>
      </c>
      <c r="C62" s="148"/>
      <c r="D62" s="148"/>
      <c r="E62" s="148"/>
      <c r="F62" s="149"/>
      <c r="G62" s="150" t="s">
        <v>13</v>
      </c>
      <c r="H62" s="151"/>
    </row>
  </sheetData>
  <mergeCells count="96">
    <mergeCell ref="B29:B31"/>
    <mergeCell ref="C31:F31"/>
    <mergeCell ref="G29:G31"/>
    <mergeCell ref="H29:H31"/>
    <mergeCell ref="G62:H62"/>
    <mergeCell ref="G57:G58"/>
    <mergeCell ref="H57:H58"/>
    <mergeCell ref="G55:G56"/>
    <mergeCell ref="H55:H56"/>
    <mergeCell ref="C32:F32"/>
    <mergeCell ref="C29:F29"/>
    <mergeCell ref="B62:F62"/>
    <mergeCell ref="C60:F60"/>
    <mergeCell ref="C61:F61"/>
    <mergeCell ref="C52:F52"/>
    <mergeCell ref="C55:F55"/>
    <mergeCell ref="H24:H25"/>
    <mergeCell ref="H16:H17"/>
    <mergeCell ref="H18:H19"/>
    <mergeCell ref="G18:G20"/>
    <mergeCell ref="C28:F28"/>
    <mergeCell ref="G16:G17"/>
    <mergeCell ref="C16:F16"/>
    <mergeCell ref="C18:F18"/>
    <mergeCell ref="C24:F24"/>
    <mergeCell ref="G24:G25"/>
    <mergeCell ref="C21:F21"/>
    <mergeCell ref="C26:F26"/>
    <mergeCell ref="B24:B25"/>
    <mergeCell ref="C25:F25"/>
    <mergeCell ref="C22:F22"/>
    <mergeCell ref="B16:B17"/>
    <mergeCell ref="C17:F17"/>
    <mergeCell ref="C23:F23"/>
    <mergeCell ref="B18:B20"/>
    <mergeCell ref="C14:F14"/>
    <mergeCell ref="C15:F15"/>
    <mergeCell ref="C19:F19"/>
    <mergeCell ref="C20:F20"/>
    <mergeCell ref="C8:F8"/>
    <mergeCell ref="C9:F9"/>
    <mergeCell ref="C10:F10"/>
    <mergeCell ref="C11:F11"/>
    <mergeCell ref="C12:F12"/>
    <mergeCell ref="C13:F13"/>
    <mergeCell ref="C57:F57"/>
    <mergeCell ref="B43:B44"/>
    <mergeCell ref="C44:F44"/>
    <mergeCell ref="C46:F46"/>
    <mergeCell ref="C45:F45"/>
    <mergeCell ref="C47:F47"/>
    <mergeCell ref="C48:F48"/>
    <mergeCell ref="C49:F49"/>
    <mergeCell ref="C50:F50"/>
    <mergeCell ref="C51:F51"/>
    <mergeCell ref="C53:F53"/>
    <mergeCell ref="C54:F54"/>
    <mergeCell ref="C43:F43"/>
    <mergeCell ref="C56:F56"/>
    <mergeCell ref="G39:G40"/>
    <mergeCell ref="H39:H40"/>
    <mergeCell ref="C41:F41"/>
    <mergeCell ref="G41:G42"/>
    <mergeCell ref="H41:H42"/>
    <mergeCell ref="G43:G44"/>
    <mergeCell ref="H43:H44"/>
    <mergeCell ref="B32:B33"/>
    <mergeCell ref="C33:F33"/>
    <mergeCell ref="G32:G33"/>
    <mergeCell ref="H32:H33"/>
    <mergeCell ref="C37:F37"/>
    <mergeCell ref="G37:G38"/>
    <mergeCell ref="H37:H38"/>
    <mergeCell ref="B39:B40"/>
    <mergeCell ref="C40:F40"/>
    <mergeCell ref="C34:F34"/>
    <mergeCell ref="C35:F35"/>
    <mergeCell ref="B41:B42"/>
    <mergeCell ref="C42:F42"/>
    <mergeCell ref="C39:F39"/>
    <mergeCell ref="B2:H2"/>
    <mergeCell ref="B59:H59"/>
    <mergeCell ref="B5:C5"/>
    <mergeCell ref="D5:H5"/>
    <mergeCell ref="B3:C3"/>
    <mergeCell ref="B4:C4"/>
    <mergeCell ref="D3:H3"/>
    <mergeCell ref="D4:H4"/>
    <mergeCell ref="C27:F27"/>
    <mergeCell ref="B6:H6"/>
    <mergeCell ref="C7:F7"/>
    <mergeCell ref="C36:F36"/>
    <mergeCell ref="B37:B38"/>
    <mergeCell ref="C38:F38"/>
    <mergeCell ref="C30:F30"/>
    <mergeCell ref="C58:F58"/>
  </mergeCells>
  <phoneticPr fontId="17" type="noConversion"/>
  <conditionalFormatting sqref="G8">
    <cfRule type="cellIs" dxfId="53" priority="16" operator="equal">
      <formula>"NIE DOTYCZY"</formula>
    </cfRule>
    <cfRule type="containsText" dxfId="52" priority="17" operator="containsText" text="TAK">
      <formula>NOT(ISERROR(SEARCH("TAK",G8)))</formula>
    </cfRule>
    <cfRule type="cellIs" dxfId="51" priority="18" operator="equal">
      <formula>"NIE"</formula>
    </cfRule>
  </conditionalFormatting>
  <conditionalFormatting sqref="G16">
    <cfRule type="cellIs" dxfId="50" priority="165" operator="equal">
      <formula>"NIE"</formula>
    </cfRule>
    <cfRule type="containsText" dxfId="49" priority="164" operator="containsText" text="TAK">
      <formula>NOT(ISERROR(SEARCH("TAK",G16)))</formula>
    </cfRule>
    <cfRule type="cellIs" dxfId="48" priority="163" operator="equal">
      <formula>"NIE DOTYCZY"</formula>
    </cfRule>
  </conditionalFormatting>
  <conditionalFormatting sqref="G18">
    <cfRule type="cellIs" dxfId="47" priority="162" operator="equal">
      <formula>"NIE"</formula>
    </cfRule>
    <cfRule type="containsText" dxfId="46" priority="161" operator="containsText" text="TAK">
      <formula>NOT(ISERROR(SEARCH("TAK",G18)))</formula>
    </cfRule>
    <cfRule type="cellIs" dxfId="45" priority="160" operator="equal">
      <formula>"NIE DOTYCZY"</formula>
    </cfRule>
  </conditionalFormatting>
  <conditionalFormatting sqref="G21">
    <cfRule type="cellIs" dxfId="44" priority="13" operator="equal">
      <formula>"NIE DOTYCZY"</formula>
    </cfRule>
    <cfRule type="containsText" dxfId="43" priority="14" operator="containsText" text="TAK">
      <formula>NOT(ISERROR(SEARCH("TAK",G21)))</formula>
    </cfRule>
    <cfRule type="cellIs" dxfId="42" priority="15" operator="equal">
      <formula>"NIE"</formula>
    </cfRule>
  </conditionalFormatting>
  <conditionalFormatting sqref="G24">
    <cfRule type="cellIs" dxfId="41" priority="156" operator="equal">
      <formula>"NIE"</formula>
    </cfRule>
    <cfRule type="containsText" dxfId="40" priority="155" operator="containsText" text="TAK">
      <formula>NOT(ISERROR(SEARCH("TAK",G24)))</formula>
    </cfRule>
    <cfRule type="cellIs" dxfId="39" priority="154" operator="equal">
      <formula>"NIE DOTYCZY"</formula>
    </cfRule>
  </conditionalFormatting>
  <conditionalFormatting sqref="G26">
    <cfRule type="cellIs" dxfId="38" priority="10" operator="equal">
      <formula>"NIE DOTYCZY"</formula>
    </cfRule>
    <cfRule type="containsText" dxfId="37" priority="11" operator="containsText" text="TAK">
      <formula>NOT(ISERROR(SEARCH("TAK",G26)))</formula>
    </cfRule>
    <cfRule type="cellIs" dxfId="36" priority="12" operator="equal">
      <formula>"NIE"</formula>
    </cfRule>
  </conditionalFormatting>
  <conditionalFormatting sqref="G29">
    <cfRule type="cellIs" dxfId="35" priority="150" operator="equal">
      <formula>"NIE"</formula>
    </cfRule>
    <cfRule type="containsText" dxfId="34" priority="149" operator="containsText" text="TAK">
      <formula>NOT(ISERROR(SEARCH("TAK",G29)))</formula>
    </cfRule>
    <cfRule type="cellIs" dxfId="33" priority="148" operator="equal">
      <formula>"NIE DOTYCZY"</formula>
    </cfRule>
  </conditionalFormatting>
  <conditionalFormatting sqref="G32">
    <cfRule type="cellIs" dxfId="32" priority="147" operator="equal">
      <formula>"NIE"</formula>
    </cfRule>
    <cfRule type="containsText" dxfId="31" priority="146" operator="containsText" text="TAK">
      <formula>NOT(ISERROR(SEARCH("TAK",G32)))</formula>
    </cfRule>
    <cfRule type="cellIs" dxfId="30" priority="145" operator="equal">
      <formula>"NIE DOTYCZY"</formula>
    </cfRule>
  </conditionalFormatting>
  <conditionalFormatting sqref="G34">
    <cfRule type="cellIs" dxfId="29" priority="7" operator="equal">
      <formula>"NIE DOTYCZY"</formula>
    </cfRule>
    <cfRule type="containsText" dxfId="28" priority="8" operator="containsText" text="TAK">
      <formula>NOT(ISERROR(SEARCH("TAK",G34)))</formula>
    </cfRule>
    <cfRule type="cellIs" dxfId="27" priority="9" operator="equal">
      <formula>"NIE"</formula>
    </cfRule>
  </conditionalFormatting>
  <conditionalFormatting sqref="G37">
    <cfRule type="cellIs" dxfId="26" priority="139" operator="equal">
      <formula>"NIE DOTYCZY"</formula>
    </cfRule>
    <cfRule type="containsText" dxfId="25" priority="140" operator="containsText" text="TAK">
      <formula>NOT(ISERROR(SEARCH("TAK",G37)))</formula>
    </cfRule>
    <cfRule type="cellIs" dxfId="24" priority="141" operator="equal">
      <formula>"NIE"</formula>
    </cfRule>
  </conditionalFormatting>
  <conditionalFormatting sqref="G39">
    <cfRule type="containsText" dxfId="23" priority="137" operator="containsText" text="TAK">
      <formula>NOT(ISERROR(SEARCH("TAK",G39)))</formula>
    </cfRule>
    <cfRule type="cellIs" dxfId="22" priority="138" operator="equal">
      <formula>"NIE"</formula>
    </cfRule>
    <cfRule type="cellIs" dxfId="21" priority="136" operator="equal">
      <formula>"NIE DOTYCZY"</formula>
    </cfRule>
  </conditionalFormatting>
  <conditionalFormatting sqref="G41">
    <cfRule type="cellIs" dxfId="20" priority="133" operator="equal">
      <formula>"NIE DOTYCZY"</formula>
    </cfRule>
    <cfRule type="containsText" dxfId="19" priority="134" operator="containsText" text="TAK">
      <formula>NOT(ISERROR(SEARCH("TAK",G41)))</formula>
    </cfRule>
    <cfRule type="cellIs" dxfId="18" priority="135" operator="equal">
      <formula>"NIE"</formula>
    </cfRule>
  </conditionalFormatting>
  <conditionalFormatting sqref="G43">
    <cfRule type="containsText" dxfId="17" priority="131" operator="containsText" text="TAK">
      <formula>NOT(ISERROR(SEARCH("TAK",G43)))</formula>
    </cfRule>
    <cfRule type="cellIs" dxfId="16" priority="132" operator="equal">
      <formula>"NIE"</formula>
    </cfRule>
    <cfRule type="cellIs" dxfId="15" priority="130" operator="equal">
      <formula>"NIE DOTYCZY"</formula>
    </cfRule>
  </conditionalFormatting>
  <conditionalFormatting sqref="G45">
    <cfRule type="containsText" dxfId="14" priority="2" operator="containsText" text="TAK">
      <formula>NOT(ISERROR(SEARCH("TAK",G45)))</formula>
    </cfRule>
    <cfRule type="cellIs" dxfId="13" priority="1" operator="equal">
      <formula>"NIE DOTYCZY"</formula>
    </cfRule>
    <cfRule type="cellIs" dxfId="12" priority="3" operator="equal">
      <formula>"NIE"</formula>
    </cfRule>
  </conditionalFormatting>
  <conditionalFormatting sqref="G52">
    <cfRule type="cellIs" dxfId="11" priority="6" operator="equal">
      <formula>"NIE"</formula>
    </cfRule>
    <cfRule type="containsText" dxfId="10" priority="5" operator="containsText" text="TAK">
      <formula>NOT(ISERROR(SEARCH("TAK",G52)))</formula>
    </cfRule>
    <cfRule type="cellIs" dxfId="9" priority="4" operator="equal">
      <formula>"NIE DOTYCZY"</formula>
    </cfRule>
  </conditionalFormatting>
  <conditionalFormatting sqref="G55">
    <cfRule type="cellIs" dxfId="8" priority="28" operator="equal">
      <formula>"NIE DOTYCZY"</formula>
    </cfRule>
    <cfRule type="cellIs" dxfId="7" priority="30" operator="equal">
      <formula>"NIE"</formula>
    </cfRule>
    <cfRule type="containsText" dxfId="6" priority="29" operator="containsText" text="TAK">
      <formula>NOT(ISERROR(SEARCH("TAK",G55)))</formula>
    </cfRule>
  </conditionalFormatting>
  <conditionalFormatting sqref="G57">
    <cfRule type="cellIs" dxfId="5" priority="27" operator="equal">
      <formula>"NIE"</formula>
    </cfRule>
    <cfRule type="containsText" dxfId="4" priority="26" operator="containsText" text="TAK">
      <formula>NOT(ISERROR(SEARCH("TAK",G57)))</formula>
    </cfRule>
    <cfRule type="cellIs" dxfId="3" priority="25" operator="equal">
      <formula>"NIE DOTYCZY"</formula>
    </cfRule>
  </conditionalFormatting>
  <conditionalFormatting sqref="G60:G62">
    <cfRule type="cellIs" dxfId="2" priority="96" operator="equal">
      <formula>"NIE"</formula>
    </cfRule>
    <cfRule type="containsText" dxfId="1" priority="95" operator="containsText" text="TAK">
      <formula>NOT(ISERROR(SEARCH("TAK",G60)))</formula>
    </cfRule>
    <cfRule type="cellIs" dxfId="0" priority="94" operator="equal">
      <formula>"NIE DOTYCZY"</formula>
    </cfRule>
  </conditionalFormatting>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600-000000000000}">
          <x14:formula1>
            <xm:f>robocze!$B$3:$B$5</xm:f>
          </x14:formula1>
          <xm:sqref>G39 G41 G34:G37 G18 G8:G16 G21:G24 G43 G57 G45:G55 G29 G26:G28 G32</xm:sqref>
        </x14:dataValidation>
        <x14:dataValidation type="list" allowBlank="1" showInputMessage="1" showErrorMessage="1" xr:uid="{00000000-0002-0000-0600-000001000000}">
          <x14:formula1>
            <xm:f>robocze!$B$7:$B$9</xm:f>
          </x14:formula1>
          <xm:sqref>G62</xm:sqref>
        </x14:dataValidation>
        <x14:dataValidation type="list" allowBlank="1" showInputMessage="1" showErrorMessage="1" xr:uid="{00000000-0002-0000-0600-000002000000}">
          <x14:formula1>
            <xm:f>robocze!$B$3:$B$4</xm:f>
          </x14:formula1>
          <xm:sqref>G60:G61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3:B13"/>
  <sheetViews>
    <sheetView workbookViewId="0">
      <selection activeCell="B13" sqref="B13"/>
    </sheetView>
  </sheetViews>
  <sheetFormatPr defaultRowHeight="14.4" x14ac:dyDescent="0.3"/>
  <sheetData>
    <row r="3" spans="2:2" x14ac:dyDescent="0.3">
      <c r="B3" t="s">
        <v>13</v>
      </c>
    </row>
    <row r="4" spans="2:2" x14ac:dyDescent="0.3">
      <c r="B4" t="s">
        <v>148</v>
      </c>
    </row>
    <row r="5" spans="2:2" x14ac:dyDescent="0.3">
      <c r="B5" t="s">
        <v>62</v>
      </c>
    </row>
    <row r="7" spans="2:2" x14ac:dyDescent="0.3">
      <c r="B7" t="s">
        <v>13</v>
      </c>
    </row>
    <row r="8" spans="2:2" x14ac:dyDescent="0.3">
      <c r="B8" t="s">
        <v>148</v>
      </c>
    </row>
    <row r="9" spans="2:2" x14ac:dyDescent="0.3">
      <c r="B9" t="s">
        <v>115</v>
      </c>
    </row>
    <row r="11" spans="2:2" x14ac:dyDescent="0.3">
      <c r="B11" s="4" t="s">
        <v>149</v>
      </c>
    </row>
    <row r="12" spans="2:2" x14ac:dyDescent="0.3">
      <c r="B12" s="4" t="s">
        <v>150</v>
      </c>
    </row>
    <row r="13" spans="2:2" x14ac:dyDescent="0.3">
      <c r="B13" s="4" t="s">
        <v>274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Nazwane zakresy</vt:lpstr>
      </vt:variant>
      <vt:variant>
        <vt:i4>4</vt:i4>
      </vt:variant>
    </vt:vector>
  </HeadingPairs>
  <TitlesOfParts>
    <vt:vector size="12" baseType="lpstr">
      <vt:lpstr>I etap oceny strona tytułowa</vt:lpstr>
      <vt:lpstr>etap I oceny - hory - obliga</vt:lpstr>
      <vt:lpstr>etap I oceny - specyfic. oblig.</vt:lpstr>
      <vt:lpstr>II etap oceny strona tytułow</vt:lpstr>
      <vt:lpstr>etap II oceny - horyzont. rank.</vt:lpstr>
      <vt:lpstr>etap II oceny - specyfik. rank.</vt:lpstr>
      <vt:lpstr>Etap II oceny -horyzont. oblig.</vt:lpstr>
      <vt:lpstr>robocze</vt:lpstr>
      <vt:lpstr>'etap I oceny - hory - obliga'!Obszar_wydruku</vt:lpstr>
      <vt:lpstr>'etap I oceny - specyfic. oblig.'!Obszar_wydruku</vt:lpstr>
      <vt:lpstr>'I etap oceny strona tytułowa'!Obszar_wydruku</vt:lpstr>
      <vt:lpstr>'II etap oceny strona tytułow'!Obszar_wydruku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 5 RWP Listy sprawdzające do I etapu oceny</dc:title>
  <dc:subject/>
  <dc:creator>Bartłomiej Maliszewski</dc:creator>
  <cp:keywords/>
  <dc:description/>
  <cp:lastModifiedBy>Janicka-Struska Agnieszka</cp:lastModifiedBy>
  <cp:revision/>
  <cp:lastPrinted>2023-08-17T09:35:10Z</cp:lastPrinted>
  <dcterms:created xsi:type="dcterms:W3CDTF">2023-05-30T11:32:12Z</dcterms:created>
  <dcterms:modified xsi:type="dcterms:W3CDTF">2023-10-30T13:44:23Z</dcterms:modified>
  <cp:category/>
  <cp:contentStatus/>
</cp:coreProperties>
</file>